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firstSheet="1" activeTab="1"/>
  </bookViews>
  <sheets>
    <sheet name="1" sheetId="1" state="hidden" r:id="rId1"/>
    <sheet name="ソフト" sheetId="2" r:id="rId2"/>
  </sheets>
  <definedNames>
    <definedName name="_xlnm.Print_Area" localSheetId="0">'1'!$A$1:$F$50</definedName>
    <definedName name="_xlnm.Print_Area" localSheetId="1">'ソフト'!$A$1:$N$42</definedName>
  </definedNames>
  <calcPr fullCalcOnLoad="1"/>
</workbook>
</file>

<file path=xl/sharedStrings.xml><?xml version="1.0" encoding="utf-8"?>
<sst xmlns="http://schemas.openxmlformats.org/spreadsheetml/2006/main" count="61" uniqueCount="45">
  <si>
    <t>健康保険料率</t>
  </si>
  <si>
    <t>●毎月の保険料</t>
  </si>
  <si>
    <t>健康保険料</t>
  </si>
  <si>
    <t>介護保険料</t>
  </si>
  <si>
    <t>厚生年金保険料</t>
  </si>
  <si>
    <t>×</t>
  </si>
  <si>
    <t>１２ヶ月　＝</t>
  </si>
  <si>
    <t>円</t>
  </si>
  <si>
    <t>●賞与時（年間支給合算）</t>
  </si>
  <si>
    <t>年間合計</t>
  </si>
  <si>
    <t>給与月額</t>
  </si>
  <si>
    <t>介護保険料率</t>
  </si>
  <si>
    <t>厚生年金料率</t>
  </si>
  <si>
    <t>※上記の保険料率を労使折半して国に納付します。</t>
  </si>
  <si>
    <t>月額合計</t>
  </si>
  <si>
    <t>年間賞与</t>
  </si>
  <si>
    <t>保　険　料</t>
  </si>
  <si>
    <t>歳</t>
  </si>
  <si>
    <t>＜あなたの保険料は、こうなります＞</t>
  </si>
  <si>
    <t>１，０００分の 　82</t>
  </si>
  <si>
    <t>保　険　料　率</t>
  </si>
  <si>
    <t>先ず、下記項目に数字を入力して下さい。</t>
  </si>
  <si>
    <t>年　　　齢</t>
  </si>
  <si>
    <t>氏　　　名</t>
  </si>
  <si>
    <t>所　　　属</t>
  </si>
  <si>
    <t>※</t>
  </si>
  <si>
    <r>
      <t>○</t>
    </r>
    <r>
      <rPr>
        <u val="single"/>
        <sz val="11"/>
        <color indexed="10"/>
        <rFont val="ＭＳ Ｐゴシック"/>
        <family val="3"/>
      </rPr>
      <t>厚生年金料率変更に伴い、端数が出るケースが多発しますので、ご注意ください。</t>
    </r>
  </si>
  <si>
    <r>
      <t>○</t>
    </r>
    <r>
      <rPr>
        <u val="single"/>
        <sz val="11"/>
        <color indexed="10"/>
        <rFont val="ＭＳ Ｐゴシック"/>
        <family val="3"/>
      </rPr>
      <t xml:space="preserve">船員・坑内員の被保険者、日本たばこ産業株式会社・旅客鉄道会社（ＪＲ）等・農林漁業団体の事業所に使用
</t>
    </r>
    <r>
      <rPr>
        <sz val="11"/>
        <color indexed="10"/>
        <rFont val="ＭＳ Ｐゴシック"/>
        <family val="3"/>
      </rPr>
      <t xml:space="preserve">　 </t>
    </r>
    <r>
      <rPr>
        <u val="single"/>
        <sz val="11"/>
        <color indexed="10"/>
        <rFont val="ＭＳ Ｐゴシック"/>
        <family val="3"/>
      </rPr>
      <t>される被保険者、厚生年金基金に加入する一般の被保険者の方は、本算出ソフトでは計算できません。</t>
    </r>
  </si>
  <si>
    <t>©ＨＳ</t>
  </si>
  <si>
    <t>○被保険者負担分に円未満の端数がある場合、50銭以下は切り捨てし、51銭以上は切り上げで１円にします。</t>
  </si>
  <si>
    <t>賞与額から１，０００円未満の端数を切り捨てた額（標準賞与額）に、保険料率を乗じた額となります。</t>
  </si>
  <si>
    <t>標準月額</t>
  </si>
  <si>
    <t>範囲</t>
  </si>
  <si>
    <t>健康保険</t>
  </si>
  <si>
    <t>介護保険</t>
  </si>
  <si>
    <t>厚生年金</t>
  </si>
  <si>
    <t>月額</t>
  </si>
  <si>
    <t>料率</t>
  </si>
  <si>
    <t>賞与にかかる保険料に関しては１回の支給額に上限（健康保険：５４０万円、厚生年金１５０万円）があります。</t>
  </si>
  <si>
    <t>○平成１９年４月分から「健康保険標準報酬月額の等級拡大」が行われました。</t>
  </si>
  <si>
    <r>
      <t>１，０００分の　1</t>
    </r>
    <r>
      <rPr>
        <sz val="11"/>
        <rFont val="ＭＳ Ｐゴシック"/>
        <family val="3"/>
      </rPr>
      <t>53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5</t>
    </r>
  </si>
  <si>
    <t>○平成２０年９月分より厚生年金の料率が変更になってます。</t>
  </si>
  <si>
    <t>＜平成２１年３月分（同年４月納付分）からの料率で計算しています＞</t>
  </si>
  <si>
    <r>
      <t>１，０００分の 　</t>
    </r>
    <r>
      <rPr>
        <sz val="11"/>
        <rFont val="ＭＳ Ｐゴシック"/>
        <family val="3"/>
      </rPr>
      <t>11.9</t>
    </r>
  </si>
  <si>
    <t>○介護保険料率は、平成２１年３月分より変更になっています。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</si>
</sst>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.000_);[Red]\(0.000\)"/>
    <numFmt numFmtId="181" formatCode="#,##0_ ;[Red]\-#,##0\ "/>
    <numFmt numFmtId="182" formatCode="0.00_ "/>
    <numFmt numFmtId="183" formatCode="0.00_);[Red]\(0.00\)"/>
    <numFmt numFmtId="184" formatCode="#,##0.0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36"/>
      <name val="HGS創英角ｺﾞｼｯｸUB"/>
      <family val="3"/>
    </font>
    <font>
      <sz val="11"/>
      <color indexed="10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26"/>
      <color indexed="9"/>
      <name val="HG創英角ｺﾞｼｯｸUB"/>
      <family val="3"/>
    </font>
    <font>
      <sz val="30"/>
      <color indexed="12"/>
      <name val="HG創英角ｺﾞｼｯｸUB"/>
      <family val="3"/>
    </font>
    <font>
      <sz val="22"/>
      <name val="ＭＳ Ｐゴシック"/>
      <family val="3"/>
    </font>
    <font>
      <b/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179" fontId="0" fillId="0" borderId="1" xfId="0" applyNumberFormat="1" applyBorder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 horizontal="right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3" fontId="0" fillId="2" borderId="2" xfId="0" applyNumberFormat="1" applyFont="1" applyFill="1" applyBorder="1" applyAlignment="1">
      <alignment horizontal="left" vertical="center"/>
    </xf>
    <xf numFmtId="3" fontId="0" fillId="2" borderId="3" xfId="0" applyNumberForma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3" fontId="0" fillId="2" borderId="5" xfId="0" applyNumberFormat="1" applyFont="1" applyFill="1" applyBorder="1" applyAlignment="1">
      <alignment horizontal="left" vertical="center"/>
    </xf>
    <xf numFmtId="3" fontId="12" fillId="2" borderId="0" xfId="0" applyNumberFormat="1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3" fontId="0" fillId="2" borderId="7" xfId="0" applyNumberFormat="1" applyFont="1" applyFill="1" applyBorder="1" applyAlignment="1">
      <alignment horizontal="left" vertical="center"/>
    </xf>
    <xf numFmtId="3" fontId="12" fillId="2" borderId="8" xfId="0" applyNumberFormat="1" applyFont="1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3" fontId="0" fillId="2" borderId="0" xfId="0" applyNumberForma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center"/>
    </xf>
    <xf numFmtId="176" fontId="5" fillId="2" borderId="0" xfId="0" applyNumberFormat="1" applyFont="1" applyFill="1" applyBorder="1" applyAlignment="1">
      <alignment horizontal="right"/>
    </xf>
    <xf numFmtId="0" fontId="0" fillId="2" borderId="0" xfId="0" applyFill="1" applyAlignment="1" quotePrefix="1">
      <alignment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/>
    </xf>
    <xf numFmtId="176" fontId="8" fillId="2" borderId="0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4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10" xfId="0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top"/>
    </xf>
    <xf numFmtId="0" fontId="13" fillId="2" borderId="0" xfId="0" applyFont="1" applyFill="1" applyAlignment="1">
      <alignment horizontal="center" vertical="center"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2" xfId="0" applyFill="1" applyBorder="1" applyAlignment="1">
      <alignment/>
    </xf>
    <xf numFmtId="0" fontId="13" fillId="3" borderId="1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9" fillId="2" borderId="0" xfId="0" applyFont="1" applyFill="1" applyAlignment="1">
      <alignment horizontal="right"/>
    </xf>
    <xf numFmtId="0" fontId="0" fillId="2" borderId="0" xfId="0" applyFill="1" applyAlignment="1">
      <alignment wrapText="1"/>
    </xf>
    <xf numFmtId="0" fontId="10" fillId="2" borderId="0" xfId="0" applyFont="1" applyFill="1" applyAlignment="1">
      <alignment horizontal="right" vertical="top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2" borderId="0" xfId="0" applyNumberFormat="1" applyFill="1" applyAlignment="1">
      <alignment/>
    </xf>
    <xf numFmtId="0" fontId="2" fillId="2" borderId="0" xfId="0" applyNumberFormat="1" applyFont="1" applyFill="1" applyAlignment="1">
      <alignment/>
    </xf>
    <xf numFmtId="0" fontId="0" fillId="2" borderId="0" xfId="0" applyNumberFormat="1" applyFill="1" applyAlignment="1">
      <alignment horizontal="right"/>
    </xf>
    <xf numFmtId="176" fontId="0" fillId="2" borderId="0" xfId="0" applyNumberFormat="1" applyFill="1" applyAlignment="1">
      <alignment/>
    </xf>
    <xf numFmtId="178" fontId="0" fillId="0" borderId="0" xfId="0" applyNumberFormat="1" applyAlignment="1">
      <alignment horizontal="right"/>
    </xf>
    <xf numFmtId="178" fontId="0" fillId="0" borderId="1" xfId="0" applyNumberFormat="1" applyBorder="1" applyAlignment="1">
      <alignment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176" fontId="0" fillId="0" borderId="1" xfId="0" applyNumberFormat="1" applyBorder="1" applyAlignment="1">
      <alignment/>
    </xf>
    <xf numFmtId="182" fontId="0" fillId="0" borderId="0" xfId="0" applyNumberFormat="1" applyAlignment="1">
      <alignment/>
    </xf>
    <xf numFmtId="183" fontId="0" fillId="0" borderId="1" xfId="0" applyNumberFormat="1" applyBorder="1" applyAlignment="1">
      <alignment/>
    </xf>
    <xf numFmtId="183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5" fillId="2" borderId="8" xfId="0" applyNumberFormat="1" applyFont="1" applyFill="1" applyBorder="1" applyAlignment="1" applyProtection="1">
      <alignment/>
      <protection hidden="1"/>
    </xf>
    <xf numFmtId="3" fontId="8" fillId="2" borderId="16" xfId="0" applyNumberFormat="1" applyFont="1" applyFill="1" applyBorder="1" applyAlignment="1" applyProtection="1">
      <alignment/>
      <protection hidden="1"/>
    </xf>
    <xf numFmtId="3" fontId="8" fillId="4" borderId="1" xfId="0" applyNumberFormat="1" applyFont="1" applyFill="1" applyBorder="1" applyAlignment="1" applyProtection="1">
      <alignment horizontal="right"/>
      <protection hidden="1"/>
    </xf>
    <xf numFmtId="3" fontId="3" fillId="5" borderId="1" xfId="0" applyNumberFormat="1" applyFont="1" applyFill="1" applyBorder="1" applyAlignment="1" applyProtection="1">
      <alignment horizontal="right" vertical="center"/>
      <protection locked="0"/>
    </xf>
    <xf numFmtId="3" fontId="3" fillId="4" borderId="1" xfId="0" applyNumberFormat="1" applyFont="1" applyFill="1" applyBorder="1" applyAlignment="1" applyProtection="1">
      <alignment/>
      <protection hidden="1"/>
    </xf>
    <xf numFmtId="0" fontId="3" fillId="5" borderId="1" xfId="0" applyNumberFormat="1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5" borderId="1" xfId="0" applyFont="1" applyFill="1" applyBorder="1" applyAlignment="1" applyProtection="1">
      <alignment vertical="center"/>
      <protection locked="0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0" fontId="0" fillId="0" borderId="0" xfId="0" applyFont="1" applyAlignment="1">
      <alignment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6</xdr:row>
      <xdr:rowOff>0</xdr:rowOff>
    </xdr:from>
    <xdr:to>
      <xdr:col>13</xdr:col>
      <xdr:colOff>342900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43400" y="1485900"/>
          <a:ext cx="2809875" cy="1076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一般の被保険者の方のための保険料を算出します。</a:t>
          </a:r>
        </a:p>
      </xdr:txBody>
    </xdr:sp>
    <xdr:clientData/>
  </xdr:twoCellAnchor>
  <xdr:oneCellAnchor>
    <xdr:from>
      <xdr:col>1</xdr:col>
      <xdr:colOff>47625</xdr:colOff>
      <xdr:row>0</xdr:row>
      <xdr:rowOff>104775</xdr:rowOff>
    </xdr:from>
    <xdr:ext cx="2019300" cy="552450"/>
    <xdr:sp>
      <xdr:nvSpPr>
        <xdr:cNvPr id="2" name="Oval 2"/>
        <xdr:cNvSpPr>
          <a:spLocks/>
        </xdr:cNvSpPr>
      </xdr:nvSpPr>
      <xdr:spPr>
        <a:xfrm>
          <a:off x="152400" y="104775"/>
          <a:ext cx="2019300" cy="552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dist">
            <a:defRPr/>
          </a:pPr>
          <a:r>
            <a:rPr lang="en-US" cap="none" sz="2600" b="0" i="0" u="none" baseline="0">
              <a:solidFill>
                <a:srgbClr val="FFFFFF"/>
              </a:solidFill>
            </a:rPr>
            <a:t>法人会</a:t>
          </a:r>
        </a:p>
      </xdr:txBody>
    </xdr:sp>
    <xdr:clientData/>
  </xdr:oneCellAnchor>
  <xdr:oneCellAnchor>
    <xdr:from>
      <xdr:col>6</xdr:col>
      <xdr:colOff>571500</xdr:colOff>
      <xdr:row>0</xdr:row>
      <xdr:rowOff>161925</xdr:rowOff>
    </xdr:from>
    <xdr:ext cx="4438650" cy="457200"/>
    <xdr:sp>
      <xdr:nvSpPr>
        <xdr:cNvPr id="3" name="TextBox 3"/>
        <xdr:cNvSpPr txBox="1">
          <a:spLocks noChangeArrowheads="1"/>
        </xdr:cNvSpPr>
      </xdr:nvSpPr>
      <xdr:spPr>
        <a:xfrm>
          <a:off x="2809875" y="161925"/>
          <a:ext cx="44386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3000" b="0" i="0" u="none" baseline="0">
              <a:solidFill>
                <a:srgbClr val="0000FF"/>
              </a:solidFill>
            </a:rPr>
            <a:t>社会保険料算出ソフト</a:t>
          </a:r>
        </a:p>
      </xdr:txBody>
    </xdr:sp>
    <xdr:clientData/>
  </xdr:oneCellAnchor>
  <xdr:oneCellAnchor>
    <xdr:from>
      <xdr:col>1</xdr:col>
      <xdr:colOff>66675</xdr:colOff>
      <xdr:row>4</xdr:row>
      <xdr:rowOff>104775</xdr:rowOff>
    </xdr:from>
    <xdr:ext cx="6981825" cy="352425"/>
    <xdr:sp>
      <xdr:nvSpPr>
        <xdr:cNvPr id="4" name="TextBox 4"/>
        <xdr:cNvSpPr txBox="1">
          <a:spLocks noChangeArrowheads="1"/>
        </xdr:cNvSpPr>
      </xdr:nvSpPr>
      <xdr:spPr>
        <a:xfrm>
          <a:off x="171450" y="790575"/>
          <a:ext cx="69818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このソフトは、改正や料率改訂が続いている社会保険料について、従業員の方にお知らせするための概算シミュレーションソフトです。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1"/>
  <sheetViews>
    <sheetView workbookViewId="0" topLeftCell="A1">
      <selection activeCell="D2" sqref="D2"/>
    </sheetView>
  </sheetViews>
  <sheetFormatPr defaultColWidth="9.00390625" defaultRowHeight="13.5"/>
  <cols>
    <col min="1" max="1" width="4.25390625" style="1" customWidth="1"/>
    <col min="2" max="2" width="11.625" style="1" bestFit="1" customWidth="1"/>
    <col min="3" max="3" width="9.625" style="1" bestFit="1" customWidth="1"/>
    <col min="4" max="4" width="9.125" style="1" bestFit="1" customWidth="1"/>
    <col min="5" max="5" width="9.625" style="2" bestFit="1" customWidth="1"/>
    <col min="6" max="6" width="11.75390625" style="0" bestFit="1" customWidth="1"/>
    <col min="8" max="8" width="9.50390625" style="0" bestFit="1" customWidth="1"/>
  </cols>
  <sheetData>
    <row r="1" spans="3:4" ht="26.25" customHeight="1">
      <c r="C1" s="1" t="s">
        <v>31</v>
      </c>
      <c r="D1" s="3">
        <f>LOOKUP(ソフト!L21,$B$4:$B$42,$C$4:$C$42)</f>
        <v>2378</v>
      </c>
    </row>
    <row r="2" spans="2:5" ht="13.5">
      <c r="B2" s="65" t="s">
        <v>37</v>
      </c>
      <c r="C2" s="59">
        <v>0.082</v>
      </c>
      <c r="D2" s="59">
        <v>0.0119</v>
      </c>
      <c r="E2" s="60">
        <v>0.1535</v>
      </c>
    </row>
    <row r="3" spans="1:6" ht="13.5">
      <c r="A3" s="66"/>
      <c r="B3" s="67" t="s">
        <v>32</v>
      </c>
      <c r="C3" s="67" t="s">
        <v>33</v>
      </c>
      <c r="D3" s="67" t="s">
        <v>34</v>
      </c>
      <c r="E3" s="68" t="s">
        <v>35</v>
      </c>
      <c r="F3" s="69" t="s">
        <v>36</v>
      </c>
    </row>
    <row r="4" spans="1:6" ht="13.5">
      <c r="A4" s="70">
        <v>1</v>
      </c>
      <c r="B4" s="72">
        <v>0</v>
      </c>
      <c r="C4" s="74">
        <f>(F4*$C$2)/2</f>
        <v>2378</v>
      </c>
      <c r="D4" s="74">
        <f>(F4*$D$2)/2</f>
        <v>345.1</v>
      </c>
      <c r="E4" s="74">
        <v>0</v>
      </c>
      <c r="F4" s="76">
        <v>58000</v>
      </c>
    </row>
    <row r="5" spans="1:6" ht="13.5">
      <c r="A5" s="70">
        <v>2</v>
      </c>
      <c r="B5" s="72">
        <v>63000</v>
      </c>
      <c r="C5" s="74">
        <f aca="true" t="shared" si="0" ref="C5:C50">(F5*$C$2)/2</f>
        <v>2788</v>
      </c>
      <c r="D5" s="74">
        <f aca="true" t="shared" si="1" ref="D5:D50">(F5*$D$2)/2</f>
        <v>404.6</v>
      </c>
      <c r="E5" s="74">
        <v>0</v>
      </c>
      <c r="F5" s="76">
        <v>68000</v>
      </c>
    </row>
    <row r="6" spans="1:6" ht="13.5">
      <c r="A6" s="70">
        <v>3</v>
      </c>
      <c r="B6" s="72">
        <v>73000</v>
      </c>
      <c r="C6" s="74">
        <f t="shared" si="0"/>
        <v>3198</v>
      </c>
      <c r="D6" s="74">
        <f t="shared" si="1"/>
        <v>464.1</v>
      </c>
      <c r="E6" s="74">
        <v>0</v>
      </c>
      <c r="F6" s="76">
        <v>78000</v>
      </c>
    </row>
    <row r="7" spans="1:6" ht="13.5">
      <c r="A7" s="70">
        <v>4</v>
      </c>
      <c r="B7" s="72">
        <v>83000</v>
      </c>
      <c r="C7" s="74">
        <f t="shared" si="0"/>
        <v>3608</v>
      </c>
      <c r="D7" s="74">
        <f t="shared" si="1"/>
        <v>523.6</v>
      </c>
      <c r="E7" s="74">
        <v>0</v>
      </c>
      <c r="F7" s="76">
        <v>88000</v>
      </c>
    </row>
    <row r="8" spans="1:10" ht="13.5">
      <c r="A8" s="70">
        <v>5</v>
      </c>
      <c r="B8" s="72">
        <v>93000</v>
      </c>
      <c r="C8" s="74">
        <f t="shared" si="0"/>
        <v>4018</v>
      </c>
      <c r="D8" s="74">
        <f t="shared" si="1"/>
        <v>583.1</v>
      </c>
      <c r="E8" s="74">
        <f>(F8*$E$2)/2</f>
        <v>7521.5</v>
      </c>
      <c r="F8" s="76">
        <v>98000</v>
      </c>
      <c r="H8" s="71"/>
      <c r="J8" s="77"/>
    </row>
    <row r="9" spans="1:10" ht="13.5">
      <c r="A9" s="70">
        <v>6</v>
      </c>
      <c r="B9" s="72">
        <v>101000</v>
      </c>
      <c r="C9" s="74">
        <f t="shared" si="0"/>
        <v>4264</v>
      </c>
      <c r="D9" s="74">
        <f t="shared" si="1"/>
        <v>618.8000000000001</v>
      </c>
      <c r="E9" s="74">
        <f aca="true" t="shared" si="2" ref="E9:E37">(F9*$E$2)/2</f>
        <v>7982</v>
      </c>
      <c r="F9" s="76">
        <v>104000</v>
      </c>
      <c r="H9" s="71"/>
      <c r="J9" s="77"/>
    </row>
    <row r="10" spans="1:10" ht="13.5">
      <c r="A10" s="70">
        <v>7</v>
      </c>
      <c r="B10" s="72">
        <v>107000</v>
      </c>
      <c r="C10" s="74">
        <f t="shared" si="0"/>
        <v>4510</v>
      </c>
      <c r="D10" s="74">
        <f t="shared" si="1"/>
        <v>654.5</v>
      </c>
      <c r="E10" s="74">
        <f t="shared" si="2"/>
        <v>8442.5</v>
      </c>
      <c r="F10" s="76">
        <v>110000</v>
      </c>
      <c r="H10" s="71"/>
      <c r="J10" s="77"/>
    </row>
    <row r="11" spans="1:8" ht="13.5">
      <c r="A11" s="70">
        <v>8</v>
      </c>
      <c r="B11" s="72">
        <v>114000</v>
      </c>
      <c r="C11" s="74">
        <f t="shared" si="0"/>
        <v>4838</v>
      </c>
      <c r="D11" s="74">
        <f t="shared" si="1"/>
        <v>702.1</v>
      </c>
      <c r="E11" s="74">
        <f t="shared" si="2"/>
        <v>9056.5</v>
      </c>
      <c r="F11" s="76">
        <v>118000</v>
      </c>
      <c r="H11" s="71"/>
    </row>
    <row r="12" spans="1:8" ht="13.5">
      <c r="A12" s="70">
        <v>9</v>
      </c>
      <c r="B12" s="72">
        <v>122000</v>
      </c>
      <c r="C12" s="74">
        <f t="shared" si="0"/>
        <v>5166</v>
      </c>
      <c r="D12" s="74">
        <f t="shared" si="1"/>
        <v>749.7</v>
      </c>
      <c r="E12" s="74">
        <f t="shared" si="2"/>
        <v>9670.5</v>
      </c>
      <c r="F12" s="76">
        <v>126000</v>
      </c>
      <c r="H12" s="71"/>
    </row>
    <row r="13" spans="1:8" ht="13.5">
      <c r="A13" s="70">
        <v>10</v>
      </c>
      <c r="B13" s="72">
        <v>130000</v>
      </c>
      <c r="C13" s="74">
        <f t="shared" si="0"/>
        <v>5494</v>
      </c>
      <c r="D13" s="74">
        <f t="shared" si="1"/>
        <v>797.3000000000001</v>
      </c>
      <c r="E13" s="74">
        <f t="shared" si="2"/>
        <v>10284.5</v>
      </c>
      <c r="F13" s="76">
        <v>134000</v>
      </c>
      <c r="H13" s="71"/>
    </row>
    <row r="14" spans="1:8" ht="13.5">
      <c r="A14" s="70">
        <v>11</v>
      </c>
      <c r="B14" s="72">
        <v>138000</v>
      </c>
      <c r="C14" s="74">
        <f t="shared" si="0"/>
        <v>5822</v>
      </c>
      <c r="D14" s="74">
        <f t="shared" si="1"/>
        <v>844.9000000000001</v>
      </c>
      <c r="E14" s="74">
        <f t="shared" si="2"/>
        <v>10898.5</v>
      </c>
      <c r="F14" s="76">
        <v>142000</v>
      </c>
      <c r="H14" s="71"/>
    </row>
    <row r="15" spans="1:8" ht="13.5">
      <c r="A15" s="70">
        <v>12</v>
      </c>
      <c r="B15" s="72">
        <v>146000</v>
      </c>
      <c r="C15" s="74">
        <f t="shared" si="0"/>
        <v>6150</v>
      </c>
      <c r="D15" s="74">
        <f t="shared" si="1"/>
        <v>892.5000000000001</v>
      </c>
      <c r="E15" s="74">
        <f t="shared" si="2"/>
        <v>11512.5</v>
      </c>
      <c r="F15" s="76">
        <v>150000</v>
      </c>
      <c r="H15" s="71"/>
    </row>
    <row r="16" spans="1:8" ht="13.5">
      <c r="A16" s="70">
        <v>13</v>
      </c>
      <c r="B16" s="72">
        <v>155000</v>
      </c>
      <c r="C16" s="74">
        <f t="shared" si="0"/>
        <v>6560</v>
      </c>
      <c r="D16" s="74">
        <f t="shared" si="1"/>
        <v>952.0000000000001</v>
      </c>
      <c r="E16" s="74">
        <f t="shared" si="2"/>
        <v>12280</v>
      </c>
      <c r="F16" s="76">
        <v>160000</v>
      </c>
      <c r="H16" s="71"/>
    </row>
    <row r="17" spans="1:8" ht="13.5">
      <c r="A17" s="70">
        <v>14</v>
      </c>
      <c r="B17" s="72">
        <v>165000</v>
      </c>
      <c r="C17" s="74">
        <f t="shared" si="0"/>
        <v>6970</v>
      </c>
      <c r="D17" s="74">
        <f t="shared" si="1"/>
        <v>1011.5000000000001</v>
      </c>
      <c r="E17" s="74">
        <f t="shared" si="2"/>
        <v>13047.5</v>
      </c>
      <c r="F17" s="76">
        <v>170000</v>
      </c>
      <c r="H17" s="71"/>
    </row>
    <row r="18" spans="1:8" ht="13.5">
      <c r="A18" s="70">
        <v>15</v>
      </c>
      <c r="B18" s="72">
        <v>175000</v>
      </c>
      <c r="C18" s="74">
        <f t="shared" si="0"/>
        <v>7380</v>
      </c>
      <c r="D18" s="74">
        <f t="shared" si="1"/>
        <v>1071</v>
      </c>
      <c r="E18" s="74">
        <f t="shared" si="2"/>
        <v>13815</v>
      </c>
      <c r="F18" s="76">
        <v>180000</v>
      </c>
      <c r="H18" s="71"/>
    </row>
    <row r="19" spans="1:8" ht="13.5">
      <c r="A19" s="70">
        <v>16</v>
      </c>
      <c r="B19" s="72">
        <v>185000</v>
      </c>
      <c r="C19" s="74">
        <f t="shared" si="0"/>
        <v>7790</v>
      </c>
      <c r="D19" s="74">
        <f t="shared" si="1"/>
        <v>1130.5</v>
      </c>
      <c r="E19" s="74">
        <f t="shared" si="2"/>
        <v>14582.5</v>
      </c>
      <c r="F19" s="76">
        <v>190000</v>
      </c>
      <c r="H19" s="71"/>
    </row>
    <row r="20" spans="1:8" ht="13.5">
      <c r="A20" s="70">
        <v>17</v>
      </c>
      <c r="B20" s="72">
        <v>195000</v>
      </c>
      <c r="C20" s="74">
        <f t="shared" si="0"/>
        <v>8200</v>
      </c>
      <c r="D20" s="74">
        <f t="shared" si="1"/>
        <v>1190</v>
      </c>
      <c r="E20" s="74">
        <f t="shared" si="2"/>
        <v>15350</v>
      </c>
      <c r="F20" s="76">
        <v>200000</v>
      </c>
      <c r="H20" s="71"/>
    </row>
    <row r="21" spans="1:8" ht="13.5">
      <c r="A21" s="70">
        <v>18</v>
      </c>
      <c r="B21" s="72">
        <v>210000</v>
      </c>
      <c r="C21" s="74">
        <f t="shared" si="0"/>
        <v>9020</v>
      </c>
      <c r="D21" s="74">
        <f t="shared" si="1"/>
        <v>1309</v>
      </c>
      <c r="E21" s="74">
        <f t="shared" si="2"/>
        <v>16885</v>
      </c>
      <c r="F21" s="76">
        <v>220000</v>
      </c>
      <c r="H21" s="71"/>
    </row>
    <row r="22" spans="1:8" ht="13.5">
      <c r="A22" s="70">
        <v>19</v>
      </c>
      <c r="B22" s="72">
        <v>230000</v>
      </c>
      <c r="C22" s="74">
        <f t="shared" si="0"/>
        <v>9840</v>
      </c>
      <c r="D22" s="74">
        <f t="shared" si="1"/>
        <v>1428</v>
      </c>
      <c r="E22" s="74">
        <f t="shared" si="2"/>
        <v>18420</v>
      </c>
      <c r="F22" s="76">
        <v>240000</v>
      </c>
      <c r="H22" s="71"/>
    </row>
    <row r="23" spans="1:8" ht="13.5">
      <c r="A23" s="70">
        <v>20</v>
      </c>
      <c r="B23" s="72">
        <v>250000</v>
      </c>
      <c r="C23" s="74">
        <f t="shared" si="0"/>
        <v>10660</v>
      </c>
      <c r="D23" s="74">
        <f t="shared" si="1"/>
        <v>1547</v>
      </c>
      <c r="E23" s="74">
        <f t="shared" si="2"/>
        <v>19955</v>
      </c>
      <c r="F23" s="76">
        <v>260000</v>
      </c>
      <c r="H23" s="71"/>
    </row>
    <row r="24" spans="1:8" ht="13.5">
      <c r="A24" s="70">
        <v>21</v>
      </c>
      <c r="B24" s="72">
        <v>270000</v>
      </c>
      <c r="C24" s="74">
        <f t="shared" si="0"/>
        <v>11480</v>
      </c>
      <c r="D24" s="74">
        <f t="shared" si="1"/>
        <v>1666.0000000000002</v>
      </c>
      <c r="E24" s="74">
        <f t="shared" si="2"/>
        <v>21490</v>
      </c>
      <c r="F24" s="76">
        <v>280000</v>
      </c>
      <c r="H24" s="71"/>
    </row>
    <row r="25" spans="1:8" ht="13.5">
      <c r="A25" s="70">
        <v>22</v>
      </c>
      <c r="B25" s="72">
        <v>290000</v>
      </c>
      <c r="C25" s="74">
        <f t="shared" si="0"/>
        <v>12300</v>
      </c>
      <c r="D25" s="74">
        <f t="shared" si="1"/>
        <v>1785.0000000000002</v>
      </c>
      <c r="E25" s="74">
        <f t="shared" si="2"/>
        <v>23025</v>
      </c>
      <c r="F25" s="76">
        <v>300000</v>
      </c>
      <c r="H25" s="71"/>
    </row>
    <row r="26" spans="1:8" ht="13.5">
      <c r="A26" s="70">
        <v>23</v>
      </c>
      <c r="B26" s="72">
        <v>310000</v>
      </c>
      <c r="C26" s="74">
        <f t="shared" si="0"/>
        <v>13120</v>
      </c>
      <c r="D26" s="74">
        <f t="shared" si="1"/>
        <v>1904.0000000000002</v>
      </c>
      <c r="E26" s="74">
        <f t="shared" si="2"/>
        <v>24560</v>
      </c>
      <c r="F26" s="76">
        <v>320000</v>
      </c>
      <c r="H26" s="71"/>
    </row>
    <row r="27" spans="1:8" ht="13.5">
      <c r="A27" s="70">
        <v>24</v>
      </c>
      <c r="B27" s="72">
        <v>330000</v>
      </c>
      <c r="C27" s="74">
        <f t="shared" si="0"/>
        <v>13940</v>
      </c>
      <c r="D27" s="74">
        <f t="shared" si="1"/>
        <v>2023.0000000000002</v>
      </c>
      <c r="E27" s="74">
        <f t="shared" si="2"/>
        <v>26095</v>
      </c>
      <c r="F27" s="76">
        <v>340000</v>
      </c>
      <c r="H27" s="71"/>
    </row>
    <row r="28" spans="1:8" ht="13.5">
      <c r="A28" s="70">
        <v>25</v>
      </c>
      <c r="B28" s="72">
        <v>350000</v>
      </c>
      <c r="C28" s="74">
        <f t="shared" si="0"/>
        <v>14760</v>
      </c>
      <c r="D28" s="74">
        <f t="shared" si="1"/>
        <v>2142</v>
      </c>
      <c r="E28" s="74">
        <f t="shared" si="2"/>
        <v>27630</v>
      </c>
      <c r="F28" s="76">
        <v>360000</v>
      </c>
      <c r="H28" s="71"/>
    </row>
    <row r="29" spans="1:8" ht="13.5">
      <c r="A29" s="70">
        <v>26</v>
      </c>
      <c r="B29" s="72">
        <v>370000</v>
      </c>
      <c r="C29" s="74">
        <f t="shared" si="0"/>
        <v>15580</v>
      </c>
      <c r="D29" s="74">
        <f t="shared" si="1"/>
        <v>2261</v>
      </c>
      <c r="E29" s="74">
        <f t="shared" si="2"/>
        <v>29165</v>
      </c>
      <c r="F29" s="76">
        <v>380000</v>
      </c>
      <c r="H29" s="71"/>
    </row>
    <row r="30" spans="1:8" ht="13.5">
      <c r="A30" s="70">
        <v>27</v>
      </c>
      <c r="B30" s="72">
        <v>395000</v>
      </c>
      <c r="C30" s="74">
        <f t="shared" si="0"/>
        <v>16810</v>
      </c>
      <c r="D30" s="74">
        <f t="shared" si="1"/>
        <v>2439.5</v>
      </c>
      <c r="E30" s="74">
        <f t="shared" si="2"/>
        <v>31467.5</v>
      </c>
      <c r="F30" s="76">
        <v>410000</v>
      </c>
      <c r="H30" s="71"/>
    </row>
    <row r="31" spans="1:8" ht="13.5">
      <c r="A31" s="70">
        <v>28</v>
      </c>
      <c r="B31" s="72">
        <v>425000</v>
      </c>
      <c r="C31" s="74">
        <f t="shared" si="0"/>
        <v>18040</v>
      </c>
      <c r="D31" s="74">
        <f t="shared" si="1"/>
        <v>2618</v>
      </c>
      <c r="E31" s="74">
        <f t="shared" si="2"/>
        <v>33770</v>
      </c>
      <c r="F31" s="76">
        <v>440000</v>
      </c>
      <c r="H31" s="71"/>
    </row>
    <row r="32" spans="1:8" ht="13.5">
      <c r="A32" s="70">
        <v>29</v>
      </c>
      <c r="B32" s="72">
        <v>455000</v>
      </c>
      <c r="C32" s="74">
        <f t="shared" si="0"/>
        <v>19270</v>
      </c>
      <c r="D32" s="74">
        <f t="shared" si="1"/>
        <v>2796.5</v>
      </c>
      <c r="E32" s="74">
        <f t="shared" si="2"/>
        <v>36072.5</v>
      </c>
      <c r="F32" s="76">
        <v>470000</v>
      </c>
      <c r="H32" s="71"/>
    </row>
    <row r="33" spans="1:8" ht="13.5">
      <c r="A33" s="70">
        <v>30</v>
      </c>
      <c r="B33" s="72">
        <v>485000</v>
      </c>
      <c r="C33" s="74">
        <f t="shared" si="0"/>
        <v>20500</v>
      </c>
      <c r="D33" s="74">
        <f t="shared" si="1"/>
        <v>2975</v>
      </c>
      <c r="E33" s="74">
        <f t="shared" si="2"/>
        <v>38375</v>
      </c>
      <c r="F33" s="76">
        <v>500000</v>
      </c>
      <c r="H33" s="71"/>
    </row>
    <row r="34" spans="1:8" ht="13.5">
      <c r="A34" s="70">
        <v>31</v>
      </c>
      <c r="B34" s="72">
        <v>515000</v>
      </c>
      <c r="C34" s="74">
        <f t="shared" si="0"/>
        <v>21730</v>
      </c>
      <c r="D34" s="74">
        <f t="shared" si="1"/>
        <v>3153.5</v>
      </c>
      <c r="E34" s="74">
        <f t="shared" si="2"/>
        <v>40677.5</v>
      </c>
      <c r="F34" s="76">
        <v>530000</v>
      </c>
      <c r="H34" s="71"/>
    </row>
    <row r="35" spans="1:8" ht="13.5">
      <c r="A35" s="70">
        <v>32</v>
      </c>
      <c r="B35" s="72">
        <v>545000</v>
      </c>
      <c r="C35" s="74">
        <f t="shared" si="0"/>
        <v>22960</v>
      </c>
      <c r="D35" s="74">
        <f t="shared" si="1"/>
        <v>3332.0000000000005</v>
      </c>
      <c r="E35" s="74">
        <f t="shared" si="2"/>
        <v>42980</v>
      </c>
      <c r="F35" s="76">
        <v>560000</v>
      </c>
      <c r="H35" s="71"/>
    </row>
    <row r="36" spans="1:8" ht="13.5">
      <c r="A36" s="70">
        <v>33</v>
      </c>
      <c r="B36" s="72">
        <v>575000</v>
      </c>
      <c r="C36" s="74">
        <f t="shared" si="0"/>
        <v>24190</v>
      </c>
      <c r="D36" s="74">
        <f t="shared" si="1"/>
        <v>3510.5000000000005</v>
      </c>
      <c r="E36" s="74">
        <f t="shared" si="2"/>
        <v>45282.5</v>
      </c>
      <c r="F36" s="76">
        <v>590000</v>
      </c>
      <c r="H36" s="71"/>
    </row>
    <row r="37" spans="1:8" ht="13.5">
      <c r="A37" s="70">
        <v>34</v>
      </c>
      <c r="B37" s="72">
        <v>605000</v>
      </c>
      <c r="C37" s="74">
        <f t="shared" si="0"/>
        <v>25420</v>
      </c>
      <c r="D37" s="74">
        <f t="shared" si="1"/>
        <v>3689.0000000000005</v>
      </c>
      <c r="E37" s="74">
        <f t="shared" si="2"/>
        <v>47585</v>
      </c>
      <c r="F37" s="76">
        <v>620000</v>
      </c>
      <c r="H37" s="71"/>
    </row>
    <row r="38" spans="1:8" ht="13.5">
      <c r="A38" s="70">
        <v>35</v>
      </c>
      <c r="B38" s="72">
        <v>635000</v>
      </c>
      <c r="C38" s="74">
        <f t="shared" si="0"/>
        <v>26650</v>
      </c>
      <c r="D38" s="74">
        <f t="shared" si="1"/>
        <v>3867.5000000000005</v>
      </c>
      <c r="E38" s="74">
        <f>$E$37</f>
        <v>47585</v>
      </c>
      <c r="F38" s="76">
        <v>650000</v>
      </c>
      <c r="H38" s="71"/>
    </row>
    <row r="39" spans="1:8" ht="13.5">
      <c r="A39" s="70">
        <v>36</v>
      </c>
      <c r="B39" s="72">
        <v>665000</v>
      </c>
      <c r="C39" s="74">
        <f t="shared" si="0"/>
        <v>27880</v>
      </c>
      <c r="D39" s="74">
        <f t="shared" si="1"/>
        <v>4046.0000000000005</v>
      </c>
      <c r="E39" s="74">
        <f aca="true" t="shared" si="3" ref="E39:E50">$E$37</f>
        <v>47585</v>
      </c>
      <c r="F39" s="76">
        <v>680000</v>
      </c>
      <c r="H39" s="71"/>
    </row>
    <row r="40" spans="1:8" ht="13.5">
      <c r="A40" s="70">
        <v>37</v>
      </c>
      <c r="B40" s="72">
        <v>695000</v>
      </c>
      <c r="C40" s="74">
        <f t="shared" si="0"/>
        <v>29110</v>
      </c>
      <c r="D40" s="74">
        <f t="shared" si="1"/>
        <v>4224.5</v>
      </c>
      <c r="E40" s="74">
        <f t="shared" si="3"/>
        <v>47585</v>
      </c>
      <c r="F40" s="76">
        <v>710000</v>
      </c>
      <c r="H40" s="71"/>
    </row>
    <row r="41" spans="1:8" ht="13.5">
      <c r="A41" s="70">
        <v>38</v>
      </c>
      <c r="B41" s="72">
        <v>730000</v>
      </c>
      <c r="C41" s="74">
        <f t="shared" si="0"/>
        <v>30750</v>
      </c>
      <c r="D41" s="74">
        <f t="shared" si="1"/>
        <v>4462.5</v>
      </c>
      <c r="E41" s="74">
        <f t="shared" si="3"/>
        <v>47585</v>
      </c>
      <c r="F41" s="76">
        <v>750000</v>
      </c>
      <c r="H41" s="71"/>
    </row>
    <row r="42" spans="1:8" ht="13.5">
      <c r="A42" s="70">
        <v>39</v>
      </c>
      <c r="B42" s="72">
        <v>770000</v>
      </c>
      <c r="C42" s="74">
        <f t="shared" si="0"/>
        <v>32390</v>
      </c>
      <c r="D42" s="74">
        <f t="shared" si="1"/>
        <v>4700.5</v>
      </c>
      <c r="E42" s="74">
        <f t="shared" si="3"/>
        <v>47585</v>
      </c>
      <c r="F42" s="76">
        <v>790000</v>
      </c>
      <c r="H42" s="71"/>
    </row>
    <row r="43" spans="1:8" ht="13.5">
      <c r="A43" s="70">
        <v>40</v>
      </c>
      <c r="B43" s="72">
        <v>810000</v>
      </c>
      <c r="C43" s="74">
        <f t="shared" si="0"/>
        <v>34030</v>
      </c>
      <c r="D43" s="74">
        <f t="shared" si="1"/>
        <v>4938.5</v>
      </c>
      <c r="E43" s="74">
        <f t="shared" si="3"/>
        <v>47585</v>
      </c>
      <c r="F43" s="76">
        <v>830000</v>
      </c>
      <c r="H43" s="71"/>
    </row>
    <row r="44" spans="1:8" ht="13.5">
      <c r="A44" s="70">
        <v>41</v>
      </c>
      <c r="B44" s="72">
        <v>855000</v>
      </c>
      <c r="C44" s="74">
        <f t="shared" si="0"/>
        <v>36080</v>
      </c>
      <c r="D44" s="74">
        <f t="shared" si="1"/>
        <v>5236</v>
      </c>
      <c r="E44" s="74">
        <f t="shared" si="3"/>
        <v>47585</v>
      </c>
      <c r="F44" s="76">
        <v>880000</v>
      </c>
      <c r="H44" s="71"/>
    </row>
    <row r="45" spans="1:8" ht="13.5">
      <c r="A45" s="70">
        <v>42</v>
      </c>
      <c r="B45" s="72">
        <v>905000</v>
      </c>
      <c r="C45" s="74">
        <f t="shared" si="0"/>
        <v>38130</v>
      </c>
      <c r="D45" s="74">
        <f t="shared" si="1"/>
        <v>5533.5</v>
      </c>
      <c r="E45" s="74">
        <f t="shared" si="3"/>
        <v>47585</v>
      </c>
      <c r="F45" s="76">
        <v>930000</v>
      </c>
      <c r="H45" s="71"/>
    </row>
    <row r="46" spans="1:8" ht="13.5">
      <c r="A46" s="70">
        <v>43</v>
      </c>
      <c r="B46" s="72">
        <v>955000</v>
      </c>
      <c r="C46" s="74">
        <f t="shared" si="0"/>
        <v>40180</v>
      </c>
      <c r="D46" s="74">
        <f t="shared" si="1"/>
        <v>5831</v>
      </c>
      <c r="E46" s="74">
        <f t="shared" si="3"/>
        <v>47585</v>
      </c>
      <c r="F46" s="76">
        <v>980000</v>
      </c>
      <c r="H46" s="71"/>
    </row>
    <row r="47" spans="1:8" ht="13.5">
      <c r="A47" s="70">
        <v>44</v>
      </c>
      <c r="B47" s="72">
        <v>1005000</v>
      </c>
      <c r="C47" s="74">
        <f t="shared" si="0"/>
        <v>42230</v>
      </c>
      <c r="D47" s="74">
        <f t="shared" si="1"/>
        <v>6128.5</v>
      </c>
      <c r="E47" s="74">
        <f t="shared" si="3"/>
        <v>47585</v>
      </c>
      <c r="F47" s="76">
        <v>1030000</v>
      </c>
      <c r="H47" s="71"/>
    </row>
    <row r="48" spans="1:8" ht="13.5">
      <c r="A48" s="70">
        <v>45</v>
      </c>
      <c r="B48" s="72">
        <v>1055000</v>
      </c>
      <c r="C48" s="74">
        <f t="shared" si="0"/>
        <v>44690</v>
      </c>
      <c r="D48" s="74">
        <f t="shared" si="1"/>
        <v>6485.500000000001</v>
      </c>
      <c r="E48" s="74">
        <f t="shared" si="3"/>
        <v>47585</v>
      </c>
      <c r="F48" s="76">
        <v>1090000</v>
      </c>
      <c r="H48" s="71"/>
    </row>
    <row r="49" spans="1:8" ht="13.5">
      <c r="A49" s="70">
        <v>46</v>
      </c>
      <c r="B49" s="72">
        <v>1115000</v>
      </c>
      <c r="C49" s="74">
        <f t="shared" si="0"/>
        <v>47150</v>
      </c>
      <c r="D49" s="74">
        <f t="shared" si="1"/>
        <v>6842.500000000001</v>
      </c>
      <c r="E49" s="74">
        <f t="shared" si="3"/>
        <v>47585</v>
      </c>
      <c r="F49" s="76">
        <v>1150000</v>
      </c>
      <c r="H49" s="71"/>
    </row>
    <row r="50" spans="1:8" ht="13.5">
      <c r="A50" s="70">
        <v>47</v>
      </c>
      <c r="B50" s="72">
        <v>1175000</v>
      </c>
      <c r="C50" s="74">
        <f t="shared" si="0"/>
        <v>49610</v>
      </c>
      <c r="D50" s="74">
        <f t="shared" si="1"/>
        <v>7199.500000000001</v>
      </c>
      <c r="E50" s="74">
        <f t="shared" si="3"/>
        <v>47585</v>
      </c>
      <c r="F50" s="76">
        <v>1210000</v>
      </c>
      <c r="H50" s="71"/>
    </row>
    <row r="51" spans="2:5" ht="13.5">
      <c r="B51" s="73">
        <f>B50</f>
        <v>1175000</v>
      </c>
      <c r="C51" s="75">
        <f>C50</f>
        <v>49610</v>
      </c>
      <c r="D51" s="75">
        <f>D50</f>
        <v>7199.500000000001</v>
      </c>
      <c r="E51" s="75">
        <f>E50</f>
        <v>47585</v>
      </c>
    </row>
  </sheetData>
  <printOptions/>
  <pageMargins left="0.3" right="0.39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42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.37890625" style="4" customWidth="1"/>
    <col min="2" max="3" width="1.25" style="4" customWidth="1"/>
    <col min="4" max="4" width="12.00390625" style="4" customWidth="1"/>
    <col min="5" max="5" width="2.50390625" style="4" customWidth="1"/>
    <col min="6" max="6" width="11.00390625" style="4" bestFit="1" customWidth="1"/>
    <col min="7" max="7" width="18.875" style="4" customWidth="1"/>
    <col min="8" max="8" width="3.75390625" style="4" customWidth="1"/>
    <col min="9" max="10" width="1.25" style="4" customWidth="1"/>
    <col min="11" max="11" width="12.50390625" style="4" customWidth="1"/>
    <col min="12" max="12" width="18.625" style="4" customWidth="1"/>
    <col min="13" max="13" width="3.75390625" style="4" bestFit="1" customWidth="1"/>
    <col min="14" max="14" width="8.50390625" style="4" customWidth="1"/>
    <col min="15" max="15" width="5.00390625" style="4" customWidth="1"/>
    <col min="16" max="16384" width="9.00390625" style="4" customWidth="1"/>
  </cols>
  <sheetData>
    <row r="1" ht="13.5">
      <c r="A1" s="28"/>
    </row>
    <row r="2" ht="13.5"/>
    <row r="3" ht="13.5"/>
    <row r="4" ht="13.5"/>
    <row r="5" spans="12:14" ht="40.5" customHeight="1">
      <c r="L5" s="5"/>
      <c r="M5" s="5"/>
      <c r="N5" s="5"/>
    </row>
    <row r="6" ht="22.5" customHeight="1">
      <c r="B6" s="6" t="s">
        <v>42</v>
      </c>
    </row>
    <row r="7" spans="4:9" ht="19.5" customHeight="1">
      <c r="D7" s="101" t="s">
        <v>20</v>
      </c>
      <c r="E7" s="102"/>
      <c r="F7" s="102"/>
      <c r="G7" s="102"/>
      <c r="H7" s="102"/>
      <c r="I7" s="103"/>
    </row>
    <row r="8" spans="4:9" s="7" customFormat="1" ht="21.75" customHeight="1">
      <c r="D8" s="110" t="s">
        <v>0</v>
      </c>
      <c r="E8" s="111"/>
      <c r="F8" s="112"/>
      <c r="G8" s="8" t="s">
        <v>19</v>
      </c>
      <c r="H8" s="9"/>
      <c r="I8" s="10"/>
    </row>
    <row r="9" spans="4:9" s="7" customFormat="1" ht="21.75" customHeight="1">
      <c r="D9" s="104" t="s">
        <v>11</v>
      </c>
      <c r="E9" s="105"/>
      <c r="F9" s="106"/>
      <c r="G9" s="11" t="s">
        <v>43</v>
      </c>
      <c r="H9" s="12"/>
      <c r="I9" s="13"/>
    </row>
    <row r="10" spans="4:9" s="7" customFormat="1" ht="21.75" customHeight="1">
      <c r="D10" s="107" t="s">
        <v>12</v>
      </c>
      <c r="E10" s="108"/>
      <c r="F10" s="109"/>
      <c r="G10" s="14" t="s">
        <v>40</v>
      </c>
      <c r="H10" s="15"/>
      <c r="I10" s="16"/>
    </row>
    <row r="11" spans="4:12" ht="16.5" customHeight="1">
      <c r="D11" s="46" t="s">
        <v>13</v>
      </c>
      <c r="F11" s="17"/>
      <c r="L11" s="18"/>
    </row>
    <row r="12" spans="2:14" ht="19.5" customHeight="1">
      <c r="B12" s="100" t="s">
        <v>18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2:5" ht="11.25" customHeight="1">
      <c r="B13" s="19"/>
      <c r="E13" s="17"/>
    </row>
    <row r="14" spans="2:14" ht="26.25" customHeight="1">
      <c r="B14" s="19"/>
      <c r="D14" s="47" t="s">
        <v>24</v>
      </c>
      <c r="E14" s="86"/>
      <c r="F14" s="86"/>
      <c r="G14" s="86"/>
      <c r="H14" s="86"/>
      <c r="K14" s="47" t="s">
        <v>23</v>
      </c>
      <c r="L14" s="86"/>
      <c r="M14" s="86"/>
      <c r="N14" s="86"/>
    </row>
    <row r="15" ht="11.25" customHeight="1" thickBot="1"/>
    <row r="16" spans="2:14" s="7" customFormat="1" ht="27.75" customHeight="1">
      <c r="B16" s="93" t="s">
        <v>16</v>
      </c>
      <c r="C16" s="94"/>
      <c r="D16" s="94"/>
      <c r="E16" s="94"/>
      <c r="F16" s="94"/>
      <c r="G16" s="94"/>
      <c r="H16" s="95"/>
      <c r="K16" s="87" t="s">
        <v>21</v>
      </c>
      <c r="L16" s="88"/>
      <c r="M16" s="88"/>
      <c r="N16" s="89"/>
    </row>
    <row r="17" spans="2:14" ht="16.5" customHeight="1">
      <c r="B17" s="20"/>
      <c r="C17" s="21" t="s">
        <v>1</v>
      </c>
      <c r="D17" s="21"/>
      <c r="E17" s="21"/>
      <c r="F17" s="21"/>
      <c r="G17" s="22"/>
      <c r="H17" s="23"/>
      <c r="K17" s="90"/>
      <c r="L17" s="91"/>
      <c r="M17" s="91"/>
      <c r="N17" s="92"/>
    </row>
    <row r="18" spans="2:14" ht="18.75" customHeight="1">
      <c r="B18" s="24"/>
      <c r="D18" s="25" t="s">
        <v>2</v>
      </c>
      <c r="E18" s="25"/>
      <c r="F18" s="25"/>
      <c r="G18" s="26"/>
      <c r="H18" s="27"/>
      <c r="K18" s="48"/>
      <c r="L18" s="49"/>
      <c r="M18" s="49"/>
      <c r="N18" s="50"/>
    </row>
    <row r="19" spans="2:17" ht="26.25" customHeight="1" thickBot="1">
      <c r="B19" s="24"/>
      <c r="C19" s="25"/>
      <c r="D19" s="78">
        <f>IF($L$21=0,"",IF(MOD(LOOKUP($L$21,1!$B$4:$B$51,1!$C$4:$C$51),1)&lt;=0.5,ROUNDDOWN(LOOKUP($L$21,1!$B$4:$B$51,1!$C$4:$C$51),0),ROUNDUP(LOOKUP($L$21,1!$B$4:$B$51,1!$C$4:$C$51),0)))</f>
      </c>
      <c r="E19" s="29" t="s">
        <v>5</v>
      </c>
      <c r="F19" s="25" t="s">
        <v>6</v>
      </c>
      <c r="G19" s="79">
        <f>IF($L$21=0,"",D19*12)</f>
      </c>
      <c r="H19" s="27" t="s">
        <v>7</v>
      </c>
      <c r="J19" s="30"/>
      <c r="K19" s="51" t="s">
        <v>22</v>
      </c>
      <c r="L19" s="83"/>
      <c r="M19" s="52" t="s">
        <v>17</v>
      </c>
      <c r="N19" s="50"/>
      <c r="Q19" s="31"/>
    </row>
    <row r="20" spans="2:14" ht="18.75" customHeight="1" thickTop="1">
      <c r="B20" s="24"/>
      <c r="D20" s="25" t="s">
        <v>3</v>
      </c>
      <c r="E20" s="26"/>
      <c r="F20" s="25"/>
      <c r="G20" s="32"/>
      <c r="H20" s="27"/>
      <c r="J20" s="30"/>
      <c r="K20" s="48"/>
      <c r="L20" s="49"/>
      <c r="M20" s="49"/>
      <c r="N20" s="50"/>
    </row>
    <row r="21" spans="2:14" ht="26.25" customHeight="1" thickBot="1">
      <c r="B21" s="24"/>
      <c r="C21" s="25"/>
      <c r="D21" s="78">
        <f>IF($L$21=0,"",IF(AND($L$19&gt;=40,$L$19&lt;=64),IF(MOD(LOOKUP($L$21,1!$B$4:$B$51,1!$D$4:$D$51),1)&lt;=0.5,ROUNDDOWN(LOOKUP($L$21,1!$B$4:$B$51,1!$D$4:$D$51),0),ROUNDUP(LOOKUP($L$21,1!$B$4:$B$51,1!$D$4:$D$51),0)),0))</f>
      </c>
      <c r="E21" s="29" t="s">
        <v>5</v>
      </c>
      <c r="F21" s="25" t="s">
        <v>6</v>
      </c>
      <c r="G21" s="79">
        <f>IF($L$21=0,"",D21*12)</f>
      </c>
      <c r="H21" s="27" t="s">
        <v>7</v>
      </c>
      <c r="J21" s="30"/>
      <c r="K21" s="51" t="s">
        <v>10</v>
      </c>
      <c r="L21" s="81"/>
      <c r="M21" s="52" t="s">
        <v>7</v>
      </c>
      <c r="N21" s="50"/>
    </row>
    <row r="22" spans="2:14" ht="18.75" customHeight="1" thickTop="1">
      <c r="B22" s="24"/>
      <c r="D22" s="25" t="s">
        <v>4</v>
      </c>
      <c r="E22" s="26"/>
      <c r="F22" s="25"/>
      <c r="G22" s="32"/>
      <c r="H22" s="27"/>
      <c r="J22" s="30"/>
      <c r="K22" s="48"/>
      <c r="L22" s="49"/>
      <c r="M22" s="49"/>
      <c r="N22" s="50"/>
    </row>
    <row r="23" spans="2:14" ht="26.25" customHeight="1" thickBot="1">
      <c r="B23" s="24"/>
      <c r="C23" s="25"/>
      <c r="D23" s="78">
        <f>IF($L$21=0,"",IF($L$19&lt;70,IF(MOD(LOOKUP($L$21,1!$B$4:$B$51,1!$E$4:$E$51),1)&lt;=0.5,ROUNDDOWN(LOOKUP($L$21,1!$B$4:$B$51,1!$E$4:$E$51),0),ROUNDUP(LOOKUP($L$21,1!$B$4:$B$51,1!$E$4:$E$51),0)),0))</f>
      </c>
      <c r="E23" s="29" t="s">
        <v>5</v>
      </c>
      <c r="F23" s="25" t="s">
        <v>6</v>
      </c>
      <c r="G23" s="79">
        <f>IF($L$21=0,"",D23*12)</f>
      </c>
      <c r="H23" s="27" t="s">
        <v>7</v>
      </c>
      <c r="J23" s="30"/>
      <c r="K23" s="51" t="s">
        <v>15</v>
      </c>
      <c r="L23" s="81"/>
      <c r="M23" s="52" t="s">
        <v>7</v>
      </c>
      <c r="N23" s="50"/>
    </row>
    <row r="24" spans="2:14" ht="18.75" customHeight="1" thickBot="1" thickTop="1">
      <c r="B24" s="24"/>
      <c r="D24" s="33"/>
      <c r="E24" s="25"/>
      <c r="F24" s="25"/>
      <c r="G24" s="32"/>
      <c r="H24" s="27"/>
      <c r="J24" s="28"/>
      <c r="K24" s="53"/>
      <c r="L24" s="54"/>
      <c r="M24" s="54"/>
      <c r="N24" s="55"/>
    </row>
    <row r="25" spans="2:14" ht="26.25" customHeight="1">
      <c r="B25" s="24"/>
      <c r="C25" s="34"/>
      <c r="D25" s="45" t="s">
        <v>14</v>
      </c>
      <c r="F25" s="25"/>
      <c r="G25" s="80">
        <f>IF($L$21=0,"",SUM($D$19,$D$21,$D$23))</f>
      </c>
      <c r="H25" s="44" t="s">
        <v>7</v>
      </c>
      <c r="K25" s="61"/>
      <c r="L25" s="61"/>
      <c r="M25" s="61"/>
      <c r="N25" s="61"/>
    </row>
    <row r="26" spans="2:14" ht="22.5" customHeight="1">
      <c r="B26" s="24"/>
      <c r="C26" s="25" t="s">
        <v>8</v>
      </c>
      <c r="D26" s="25"/>
      <c r="E26" s="25"/>
      <c r="F26" s="25"/>
      <c r="G26" s="32"/>
      <c r="H26" s="27"/>
      <c r="K26" s="61"/>
      <c r="L26" s="61"/>
      <c r="M26" s="61"/>
      <c r="N26" s="61"/>
    </row>
    <row r="27" spans="2:14" ht="26.25" customHeight="1" thickBot="1">
      <c r="B27" s="24"/>
      <c r="D27" s="25" t="s">
        <v>2</v>
      </c>
      <c r="E27" s="25"/>
      <c r="F27" s="25"/>
      <c r="G27" s="79">
        <f>IF($L$23="","",IF(MOD((($L$23-MOD($L$23,1000))*1!C2/2),1)&lt;0.51,ROUNDDOWN((($L$23-MOD($L$23,1000))*1!C2/2),0),ROUNDUP((($L$23-MOD($L$23,1000))*1!C2/2),0)))</f>
      </c>
      <c r="H27" s="27" t="s">
        <v>7</v>
      </c>
      <c r="J27" s="35"/>
      <c r="K27" s="61"/>
      <c r="L27" s="61"/>
      <c r="M27" s="61"/>
      <c r="N27" s="61"/>
    </row>
    <row r="28" spans="2:14" ht="26.25" customHeight="1" thickBot="1" thickTop="1">
      <c r="B28" s="24"/>
      <c r="D28" s="25" t="s">
        <v>3</v>
      </c>
      <c r="E28" s="25"/>
      <c r="F28" s="25"/>
      <c r="G28" s="79">
        <f>IF($L$23="","",IF(AND($L$19&gt;=40,$L$19&lt;=64),IF(MOD((($L$23-MOD($L$23,1000))*1!D2/2),1)&lt;0.51,ROUNDDOWN((($L$23-MOD($L$23,1000))*1!D2/2),0),ROUNDUP((($L$23-MOD($L$23,1000))*1!D2/2),0)),0))</f>
      </c>
      <c r="H28" s="27" t="s">
        <v>7</v>
      </c>
      <c r="J28" s="35"/>
      <c r="K28" s="64"/>
      <c r="L28" s="61"/>
      <c r="M28" s="61"/>
      <c r="N28" s="61"/>
    </row>
    <row r="29" spans="2:14" ht="26.25" customHeight="1" thickBot="1" thickTop="1">
      <c r="B29" s="24"/>
      <c r="D29" s="25" t="s">
        <v>4</v>
      </c>
      <c r="E29" s="25"/>
      <c r="F29" s="25"/>
      <c r="G29" s="79">
        <f>IF($L$23="","",IF($L$19&lt;70,IF(MOD((($L$23-MOD($L$23,1000))*1!E2/2),1)&lt;0.51,ROUNDDOWN((($L$23-MOD($L$23,1000))*1!E2/2),0),ROUNDUP((($L$23-MOD($L$23,1000))*1!E2/2),0)),0))</f>
      </c>
      <c r="H29" s="27" t="s">
        <v>7</v>
      </c>
      <c r="J29" s="35"/>
      <c r="K29" s="61"/>
      <c r="L29" s="61"/>
      <c r="M29" s="61"/>
      <c r="N29" s="61"/>
    </row>
    <row r="30" spans="2:14" ht="12.75" customHeight="1" thickTop="1">
      <c r="B30" s="24"/>
      <c r="C30" s="25"/>
      <c r="D30" s="25"/>
      <c r="E30" s="25"/>
      <c r="F30" s="25"/>
      <c r="G30" s="32"/>
      <c r="H30" s="27"/>
      <c r="K30" s="61"/>
      <c r="L30" s="61"/>
      <c r="M30" s="61"/>
      <c r="N30" s="61"/>
    </row>
    <row r="31" spans="2:14" s="38" customFormat="1" ht="26.25" customHeight="1">
      <c r="B31" s="36"/>
      <c r="D31" s="45" t="s">
        <v>9</v>
      </c>
      <c r="E31" s="34"/>
      <c r="F31" s="34"/>
      <c r="G31" s="82">
        <f>IF($L$21=0,"",SUM(G19,G21,G23,G27,G28,G29))</f>
      </c>
      <c r="H31" s="37" t="s">
        <v>7</v>
      </c>
      <c r="K31" s="62"/>
      <c r="L31" s="62"/>
      <c r="M31" s="62"/>
      <c r="N31" s="62"/>
    </row>
    <row r="32" spans="2:14" ht="17.25" customHeight="1">
      <c r="B32" s="39"/>
      <c r="C32" s="40"/>
      <c r="D32" s="40"/>
      <c r="E32" s="40"/>
      <c r="F32" s="40"/>
      <c r="G32" s="40"/>
      <c r="H32" s="41"/>
      <c r="K32" s="61"/>
      <c r="L32" s="61"/>
      <c r="M32" s="61"/>
      <c r="N32" s="61"/>
    </row>
    <row r="33" spans="7:14" ht="12" customHeight="1">
      <c r="G33" s="42"/>
      <c r="H33" s="58" t="s">
        <v>28</v>
      </c>
      <c r="K33" s="61"/>
      <c r="L33" s="61"/>
      <c r="M33" s="63"/>
      <c r="N33" s="61"/>
    </row>
    <row r="34" spans="3:7" ht="14.25" customHeight="1">
      <c r="C34" s="56" t="s">
        <v>25</v>
      </c>
      <c r="D34" s="43" t="s">
        <v>38</v>
      </c>
      <c r="G34" s="42"/>
    </row>
    <row r="35" spans="3:7" ht="14.25" customHeight="1">
      <c r="C35" s="56"/>
      <c r="D35" s="43" t="s">
        <v>30</v>
      </c>
      <c r="G35" s="42"/>
    </row>
    <row r="36" spans="3:7" ht="14.25" customHeight="1">
      <c r="C36" s="56"/>
      <c r="D36" s="43"/>
      <c r="G36" s="42"/>
    </row>
    <row r="37" spans="2:14" ht="13.5">
      <c r="B37" s="43"/>
      <c r="D37" s="99" t="s">
        <v>44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4:14" ht="13.5">
      <c r="D38" s="98" t="s">
        <v>41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</row>
    <row r="39" spans="4:14" ht="13.5">
      <c r="D39" s="98" t="s">
        <v>39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4:14" ht="13.5">
      <c r="D40" s="98" t="s">
        <v>29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</row>
    <row r="41" spans="4:14" ht="13.5">
      <c r="D41" s="96" t="s">
        <v>26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4:14" s="57" customFormat="1" ht="27.75" customHeight="1">
      <c r="D42" s="84" t="s">
        <v>27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</row>
  </sheetData>
  <sheetProtection password="C69E" sheet="1" objects="1" scenarios="1"/>
  <mergeCells count="15">
    <mergeCell ref="B12:N12"/>
    <mergeCell ref="D7:I7"/>
    <mergeCell ref="D9:F9"/>
    <mergeCell ref="D10:F10"/>
    <mergeCell ref="D8:F8"/>
    <mergeCell ref="D42:N42"/>
    <mergeCell ref="E14:H14"/>
    <mergeCell ref="L14:N14"/>
    <mergeCell ref="K16:N17"/>
    <mergeCell ref="B16:H16"/>
    <mergeCell ref="D41:N41"/>
    <mergeCell ref="D40:N40"/>
    <mergeCell ref="D39:N39"/>
    <mergeCell ref="D38:N38"/>
    <mergeCell ref="D37:N37"/>
  </mergeCells>
  <printOptions/>
  <pageMargins left="0.21" right="0.23" top="0.39" bottom="0.5118110236220472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有限会社ホップステップ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社会保険料算出ソフト</dc:title>
  <dc:subject>社会保険料算出ソフト</dc:subject>
  <dc:creator/>
  <cp:keywords/>
  <dc:description>平成21年度3月　改正
平成20年度9月　改正
平成20年度3月　改正
平成18年度9月　改正
平成18年度3月　改正
平成17年度9月　改正
平成17年度3月　改正</dc:description>
  <cp:lastModifiedBy>島田新一郎</cp:lastModifiedBy>
  <cp:lastPrinted>2009-04-20T06:08:13Z</cp:lastPrinted>
  <dcterms:created xsi:type="dcterms:W3CDTF">2003-03-26T02:22:09Z</dcterms:created>
  <dcterms:modified xsi:type="dcterms:W3CDTF">2009-04-21T04:19:15Z</dcterms:modified>
  <cp:category/>
  <cp:version/>
  <cp:contentType/>
  <cp:contentStatus/>
</cp:coreProperties>
</file>