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955" windowHeight="8415" firstSheet="1" activeTab="1"/>
  </bookViews>
  <sheets>
    <sheet name="1" sheetId="1" state="hidden" r:id="rId1"/>
    <sheet name="ソフト" sheetId="2" r:id="rId2"/>
  </sheets>
  <definedNames>
    <definedName name="_xlnm.Print_Area" localSheetId="0">'1'!$A$1:$F$50</definedName>
    <definedName name="_xlnm.Print_Area" localSheetId="1">'ソフト'!$A$1:$O$42</definedName>
  </definedNames>
  <calcPr fullCalcOnLoad="1"/>
</workbook>
</file>

<file path=xl/sharedStrings.xml><?xml version="1.0" encoding="utf-8"?>
<sst xmlns="http://schemas.openxmlformats.org/spreadsheetml/2006/main" count="53" uniqueCount="37">
  <si>
    <t>健康保険料率</t>
  </si>
  <si>
    <t>●毎月の保険料</t>
  </si>
  <si>
    <t>健康保険料</t>
  </si>
  <si>
    <t>介護保険料</t>
  </si>
  <si>
    <t>厚生年金保険料</t>
  </si>
  <si>
    <t>×</t>
  </si>
  <si>
    <t>１２ヶ月　＝</t>
  </si>
  <si>
    <t>円</t>
  </si>
  <si>
    <t>●賞与時（年間支給合算）</t>
  </si>
  <si>
    <t>年間合計</t>
  </si>
  <si>
    <t>給与月額</t>
  </si>
  <si>
    <t>介護保険料率</t>
  </si>
  <si>
    <t>厚生年金料率</t>
  </si>
  <si>
    <t>※上記の保険料率を労使折半して国に納付します。</t>
  </si>
  <si>
    <t>月額合計</t>
  </si>
  <si>
    <t>年間賞与</t>
  </si>
  <si>
    <t>保　険　料</t>
  </si>
  <si>
    <t>歳</t>
  </si>
  <si>
    <t>＜あなたの保険料は、こうなります＞</t>
  </si>
  <si>
    <t>保　険　料　率</t>
  </si>
  <si>
    <t>先ず、下記項目に数字を入力して下さい。</t>
  </si>
  <si>
    <t>年　　　齢</t>
  </si>
  <si>
    <t>氏　　　名</t>
  </si>
  <si>
    <t>所　　　属</t>
  </si>
  <si>
    <t>©ＨＳ</t>
  </si>
  <si>
    <t>標準月額</t>
  </si>
  <si>
    <t>範囲</t>
  </si>
  <si>
    <t>健康保険</t>
  </si>
  <si>
    <t>介護保険</t>
  </si>
  <si>
    <t>厚生年金</t>
  </si>
  <si>
    <t>月額</t>
  </si>
  <si>
    <t>料率</t>
  </si>
  <si>
    <t>　(標準月額報酬※)</t>
  </si>
  <si>
    <t>※</t>
  </si>
  <si>
    <t>賞与上限</t>
  </si>
  <si>
    <t>賞与に係る保険料額は、賞与額から１，０００円未満の端数を切り捨てた額（標準賞与額）に、保険料率を乗じた額となります。
また、標準賞与額の上限は、健康保険は年間５７３万円（毎年４月１日から翌年３月３１日までの累計額）となり、厚生年金保険の場合は月間１５０万円となります。</t>
  </si>
  <si>
    <t>このソフトは、改正や料率改訂が続いている社会保険料について、従業員の方にお知らせするための概算シミュレーションソフトです。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</si>
</sst>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Red]\(#,##0\)"/>
    <numFmt numFmtId="179" formatCode="0.00_ "/>
    <numFmt numFmtId="180" formatCode="0.00_);[Red]\(0.00\)"/>
    <numFmt numFmtId="181" formatCode="#,##0.00000"/>
    <numFmt numFmtId="182" formatCode="#,##0.00_);[Red]\(#,##0.00\)"/>
    <numFmt numFmtId="183" formatCode="#,##0.0;[Red]\-#,##0.0"/>
    <numFmt numFmtId="184" formatCode="0.00_ ;[Red]\-0.00\ "/>
    <numFmt numFmtId="185" formatCode="#,##0.00_ "/>
  </numFmts>
  <fonts count="57">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b/>
      <sz val="11"/>
      <name val="ＭＳ Ｐゴシック"/>
      <family val="3"/>
    </font>
    <font>
      <sz val="12"/>
      <name val="ＭＳ Ｐゴシック"/>
      <family val="3"/>
    </font>
    <font>
      <b/>
      <sz val="12"/>
      <name val="ＭＳ Ｐゴシック"/>
      <family val="3"/>
    </font>
    <font>
      <sz val="10"/>
      <name val="ＭＳ Ｐゴシック"/>
      <family val="3"/>
    </font>
    <font>
      <sz val="8"/>
      <name val="ＭＳ Ｐゴシック"/>
      <family val="3"/>
    </font>
    <font>
      <sz val="36"/>
      <name val="HGS創英角ｺﾞｼｯｸUB"/>
      <family val="3"/>
    </font>
    <font>
      <sz val="11"/>
      <color indexed="10"/>
      <name val="ＭＳ Ｐゴシック"/>
      <family val="3"/>
    </font>
    <font>
      <b/>
      <u val="single"/>
      <sz val="12"/>
      <name val="ＭＳ Ｐゴシック"/>
      <family val="3"/>
    </font>
    <font>
      <b/>
      <sz val="12"/>
      <color indexed="10"/>
      <name val="ＭＳ Ｐゴシック"/>
      <family val="3"/>
    </font>
    <font>
      <b/>
      <sz val="16"/>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sz val="8"/>
      <color indexed="8"/>
      <name val="ＭＳ Ｐゴシック"/>
      <family val="3"/>
    </font>
    <font>
      <sz val="10"/>
      <color indexed="8"/>
      <name val="ＭＳ Ｐゴシック"/>
      <family val="3"/>
    </font>
    <font>
      <sz val="22"/>
      <color indexed="9"/>
      <name val="HG創英角ｺﾞｼｯｸUB"/>
      <family val="3"/>
    </font>
    <font>
      <b/>
      <sz val="21"/>
      <color indexed="12"/>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uble"/>
    </border>
    <border>
      <left style="thin"/>
      <right style="thin"/>
      <top style="thin"/>
      <bottom style="thin"/>
    </border>
    <border>
      <left style="thin"/>
      <right style="thin"/>
      <top/>
      <bottom/>
    </border>
    <border>
      <left/>
      <right/>
      <top style="medium"/>
      <bottom/>
    </border>
    <border>
      <left style="thin"/>
      <right/>
      <top style="thin"/>
      <bottom style="thin"/>
    </border>
    <border>
      <left/>
      <right/>
      <top style="thin"/>
      <bottom style="thin"/>
    </border>
    <border>
      <left/>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top style="medium"/>
      <bottom/>
    </border>
    <border>
      <left/>
      <right style="medium"/>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134">
    <xf numFmtId="0" fontId="0" fillId="0" borderId="0" xfId="0" applyAlignment="1">
      <alignment/>
    </xf>
    <xf numFmtId="177" fontId="0" fillId="0" borderId="0" xfId="0" applyNumberFormat="1" applyAlignment="1">
      <alignment/>
    </xf>
    <xf numFmtId="0" fontId="0" fillId="0" borderId="0" xfId="0" applyBorder="1" applyAlignment="1">
      <alignment/>
    </xf>
    <xf numFmtId="0" fontId="0" fillId="33" borderId="0" xfId="0" applyFill="1" applyAlignment="1">
      <alignment/>
    </xf>
    <xf numFmtId="0" fontId="10" fillId="33" borderId="0" xfId="0" applyFont="1" applyFill="1" applyAlignment="1">
      <alignment horizontal="right"/>
    </xf>
    <xf numFmtId="0" fontId="0" fillId="33" borderId="0" xfId="0" applyFill="1" applyAlignment="1">
      <alignment vertical="center"/>
    </xf>
    <xf numFmtId="3" fontId="0" fillId="33" borderId="10" xfId="0" applyNumberFormat="1" applyFill="1" applyBorder="1" applyAlignment="1">
      <alignment horizontal="left" vertical="center"/>
    </xf>
    <xf numFmtId="0" fontId="0" fillId="33" borderId="11" xfId="0" applyFill="1" applyBorder="1" applyAlignment="1">
      <alignment vertical="center"/>
    </xf>
    <xf numFmtId="3" fontId="11" fillId="33" borderId="0" xfId="0" applyNumberFormat="1" applyFont="1" applyFill="1" applyBorder="1" applyAlignment="1">
      <alignment horizontal="left" vertical="center"/>
    </xf>
    <xf numFmtId="0" fontId="0" fillId="33" borderId="12" xfId="0" applyFill="1" applyBorder="1" applyAlignment="1">
      <alignment vertical="center"/>
    </xf>
    <xf numFmtId="3" fontId="11" fillId="33" borderId="13" xfId="0" applyNumberFormat="1" applyFont="1" applyFill="1" applyBorder="1" applyAlignment="1">
      <alignment horizontal="left" vertical="center"/>
    </xf>
    <xf numFmtId="0" fontId="0" fillId="33" borderId="14" xfId="0" applyFill="1" applyBorder="1" applyAlignment="1">
      <alignment vertical="center"/>
    </xf>
    <xf numFmtId="3" fontId="0" fillId="33" borderId="0" xfId="0" applyNumberFormat="1" applyFill="1" applyAlignment="1">
      <alignment horizontal="left"/>
    </xf>
    <xf numFmtId="3" fontId="5" fillId="33" borderId="0" xfId="0" applyNumberFormat="1" applyFont="1" applyFill="1" applyAlignment="1">
      <alignment horizontal="left"/>
    </xf>
    <xf numFmtId="0" fontId="6" fillId="33" borderId="0" xfId="0" applyFont="1" applyFill="1" applyAlignment="1">
      <alignment/>
    </xf>
    <xf numFmtId="0" fontId="0" fillId="33" borderId="15" xfId="0" applyFill="1" applyBorder="1" applyAlignment="1">
      <alignment/>
    </xf>
    <xf numFmtId="0" fontId="0" fillId="33" borderId="10" xfId="0" applyFill="1" applyBorder="1" applyAlignment="1">
      <alignment/>
    </xf>
    <xf numFmtId="0" fontId="5" fillId="33" borderId="10" xfId="0" applyFont="1" applyFill="1" applyBorder="1" applyAlignment="1">
      <alignment/>
    </xf>
    <xf numFmtId="0" fontId="0" fillId="33" borderId="11" xfId="0" applyFill="1" applyBorder="1" applyAlignment="1">
      <alignment/>
    </xf>
    <xf numFmtId="0" fontId="0" fillId="33" borderId="16" xfId="0" applyFill="1" applyBorder="1" applyAlignment="1">
      <alignment/>
    </xf>
    <xf numFmtId="0" fontId="0" fillId="33" borderId="0" xfId="0" applyFill="1" applyBorder="1" applyAlignment="1">
      <alignment/>
    </xf>
    <xf numFmtId="0" fontId="5" fillId="33" borderId="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176" fontId="6" fillId="33" borderId="0" xfId="0" applyNumberFormat="1" applyFont="1" applyFill="1" applyBorder="1" applyAlignment="1">
      <alignment horizontal="right"/>
    </xf>
    <xf numFmtId="0" fontId="7" fillId="33" borderId="0" xfId="0" applyFont="1" applyFill="1" applyBorder="1" applyAlignment="1">
      <alignment/>
    </xf>
    <xf numFmtId="0" fontId="0" fillId="33" borderId="0" xfId="0" applyFill="1" applyBorder="1" applyAlignment="1">
      <alignment horizontal="right"/>
    </xf>
    <xf numFmtId="0" fontId="3" fillId="33" borderId="0" xfId="0" applyFont="1" applyFill="1" applyBorder="1" applyAlignment="1">
      <alignment/>
    </xf>
    <xf numFmtId="176" fontId="7" fillId="33" borderId="0" xfId="0" applyNumberFormat="1" applyFont="1" applyFill="1" applyBorder="1" applyAlignment="1">
      <alignment/>
    </xf>
    <xf numFmtId="0" fontId="3" fillId="33" borderId="16" xfId="0" applyFont="1" applyFill="1" applyBorder="1" applyAlignment="1">
      <alignment/>
    </xf>
    <xf numFmtId="0" fontId="3" fillId="33" borderId="0" xfId="0" applyFont="1" applyFill="1" applyAlignment="1">
      <alignment/>
    </xf>
    <xf numFmtId="0" fontId="0" fillId="33" borderId="17" xfId="0" applyFill="1" applyBorder="1" applyAlignment="1">
      <alignment/>
    </xf>
    <xf numFmtId="0" fontId="0" fillId="33" borderId="13" xfId="0" applyFill="1" applyBorder="1" applyAlignment="1">
      <alignment/>
    </xf>
    <xf numFmtId="0" fontId="0" fillId="33" borderId="14" xfId="0" applyFill="1" applyBorder="1" applyAlignment="1">
      <alignment/>
    </xf>
    <xf numFmtId="0" fontId="5" fillId="33" borderId="0" xfId="0" applyFont="1" applyFill="1" applyAlignment="1">
      <alignment/>
    </xf>
    <xf numFmtId="0" fontId="8" fillId="33" borderId="0" xfId="0" applyFont="1" applyFill="1" applyAlignment="1">
      <alignment/>
    </xf>
    <xf numFmtId="0" fontId="9" fillId="33" borderId="0" xfId="0" applyFont="1" applyFill="1" applyAlignment="1">
      <alignment vertical="top"/>
    </xf>
    <xf numFmtId="0" fontId="0" fillId="34" borderId="18" xfId="0" applyFill="1" applyBorder="1" applyAlignment="1">
      <alignment/>
    </xf>
    <xf numFmtId="0" fontId="0" fillId="34" borderId="0"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8" fillId="33" borderId="0" xfId="0" applyFont="1" applyFill="1" applyAlignment="1">
      <alignment horizontal="right"/>
    </xf>
    <xf numFmtId="0" fontId="0" fillId="33" borderId="0" xfId="0" applyNumberFormat="1" applyFill="1" applyAlignment="1">
      <alignment/>
    </xf>
    <xf numFmtId="0" fontId="3" fillId="33" borderId="0" xfId="0" applyNumberFormat="1" applyFont="1" applyFill="1" applyAlignment="1">
      <alignment/>
    </xf>
    <xf numFmtId="0" fontId="0" fillId="33" borderId="0" xfId="0" applyNumberFormat="1" applyFill="1" applyAlignment="1">
      <alignment horizontal="right"/>
    </xf>
    <xf numFmtId="3" fontId="6" fillId="33" borderId="13" xfId="0" applyNumberFormat="1" applyFont="1" applyFill="1" applyBorder="1" applyAlignment="1" applyProtection="1">
      <alignment/>
      <protection hidden="1"/>
    </xf>
    <xf numFmtId="3" fontId="7" fillId="33" borderId="23" xfId="0" applyNumberFormat="1" applyFont="1" applyFill="1" applyBorder="1" applyAlignment="1" applyProtection="1">
      <alignment/>
      <protection hidden="1"/>
    </xf>
    <xf numFmtId="3" fontId="7" fillId="35" borderId="24" xfId="0" applyNumberFormat="1" applyFont="1" applyFill="1" applyBorder="1" applyAlignment="1" applyProtection="1">
      <alignment horizontal="right"/>
      <protection hidden="1"/>
    </xf>
    <xf numFmtId="3" fontId="4" fillId="36" borderId="24" xfId="0" applyNumberFormat="1" applyFont="1" applyFill="1" applyBorder="1" applyAlignment="1" applyProtection="1">
      <alignment horizontal="right" vertical="center"/>
      <protection locked="0"/>
    </xf>
    <xf numFmtId="3" fontId="4" fillId="35" borderId="24" xfId="0" applyNumberFormat="1" applyFont="1" applyFill="1" applyBorder="1" applyAlignment="1" applyProtection="1">
      <alignment/>
      <protection hidden="1"/>
    </xf>
    <xf numFmtId="0" fontId="4" fillId="36" borderId="24" xfId="0" applyNumberFormat="1" applyFont="1" applyFill="1" applyBorder="1" applyAlignment="1" applyProtection="1">
      <alignment horizontal="right" vertical="center"/>
      <protection locked="0"/>
    </xf>
    <xf numFmtId="0" fontId="5" fillId="33" borderId="0" xfId="0" applyFont="1" applyFill="1" applyBorder="1" applyAlignment="1" applyProtection="1">
      <alignment horizontal="center"/>
      <protection hidden="1"/>
    </xf>
    <xf numFmtId="0" fontId="0" fillId="33" borderId="0" xfId="0" applyFill="1" applyBorder="1" applyAlignment="1" applyProtection="1">
      <alignment/>
      <protection hidden="1"/>
    </xf>
    <xf numFmtId="0" fontId="0" fillId="33" borderId="12" xfId="0" applyFill="1" applyBorder="1" applyAlignment="1" applyProtection="1">
      <alignment/>
      <protection hidden="1"/>
    </xf>
    <xf numFmtId="0" fontId="0" fillId="33" borderId="25" xfId="0" applyFill="1" applyBorder="1" applyAlignment="1" applyProtection="1">
      <alignment/>
      <protection hidden="1"/>
    </xf>
    <xf numFmtId="0" fontId="3" fillId="33" borderId="25" xfId="0" applyFont="1" applyFill="1" applyBorder="1" applyAlignment="1" applyProtection="1">
      <alignment/>
      <protection hidden="1"/>
    </xf>
    <xf numFmtId="0" fontId="3" fillId="33" borderId="0" xfId="0" applyFont="1" applyFill="1" applyBorder="1" applyAlignment="1" applyProtection="1">
      <alignment vertical="center"/>
      <protection hidden="1"/>
    </xf>
    <xf numFmtId="0" fontId="6" fillId="34" borderId="0" xfId="0" applyFont="1" applyFill="1" applyBorder="1" applyAlignment="1" applyProtection="1">
      <alignment/>
      <protection hidden="1"/>
    </xf>
    <xf numFmtId="0" fontId="12" fillId="34" borderId="18" xfId="0" applyFont="1" applyFill="1" applyBorder="1" applyAlignment="1" applyProtection="1">
      <alignment horizontal="center" vertical="center"/>
      <protection hidden="1"/>
    </xf>
    <xf numFmtId="0" fontId="12" fillId="33" borderId="0" xfId="0" applyFont="1" applyFill="1" applyAlignment="1" applyProtection="1">
      <alignment horizontal="center" vertical="center"/>
      <protection hidden="1"/>
    </xf>
    <xf numFmtId="0" fontId="0" fillId="33" borderId="10" xfId="0" applyFill="1" applyBorder="1" applyAlignment="1" applyProtection="1">
      <alignment/>
      <protection hidden="1"/>
    </xf>
    <xf numFmtId="0" fontId="9" fillId="33" borderId="0" xfId="0" applyFont="1" applyFill="1" applyAlignment="1" applyProtection="1">
      <alignment horizontal="right" vertical="top"/>
      <protection hidden="1"/>
    </xf>
    <xf numFmtId="0" fontId="9" fillId="33" borderId="0" xfId="0" applyNumberFormat="1" applyFont="1" applyFill="1" applyAlignment="1">
      <alignment horizontal="right" vertical="top" wrapText="1"/>
    </xf>
    <xf numFmtId="0" fontId="9" fillId="33" borderId="0" xfId="0" applyNumberFormat="1" applyFont="1" applyFill="1" applyAlignment="1">
      <alignment/>
    </xf>
    <xf numFmtId="0" fontId="9" fillId="34" borderId="18" xfId="0" applyFont="1" applyFill="1" applyBorder="1" applyAlignment="1">
      <alignment vertical="top"/>
    </xf>
    <xf numFmtId="0" fontId="9" fillId="33" borderId="0" xfId="0" applyNumberFormat="1" applyFont="1" applyFill="1" applyAlignment="1">
      <alignment vertical="top" wrapText="1"/>
    </xf>
    <xf numFmtId="0" fontId="15" fillId="33" borderId="0" xfId="0" applyFont="1" applyFill="1" applyAlignment="1" applyProtection="1">
      <alignment horizontal="right"/>
      <protection hidden="1"/>
    </xf>
    <xf numFmtId="0" fontId="0" fillId="33" borderId="0" xfId="0" applyFill="1" applyBorder="1" applyAlignment="1">
      <alignment vertical="top" wrapText="1"/>
    </xf>
    <xf numFmtId="177" fontId="0" fillId="0" borderId="0" xfId="0" applyNumberFormat="1" applyAlignment="1" applyProtection="1">
      <alignment/>
      <protection hidden="1"/>
    </xf>
    <xf numFmtId="178" fontId="0" fillId="0" borderId="24" xfId="0" applyNumberFormat="1"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xf>
    <xf numFmtId="177" fontId="0" fillId="0" borderId="0" xfId="0" applyNumberFormat="1" applyAlignment="1" applyProtection="1">
      <alignment horizontal="right"/>
      <protection hidden="1"/>
    </xf>
    <xf numFmtId="0" fontId="0" fillId="0" borderId="0" xfId="0" applyNumberFormat="1" applyAlignment="1" applyProtection="1">
      <alignment/>
      <protection hidden="1"/>
    </xf>
    <xf numFmtId="0" fontId="0" fillId="0" borderId="0" xfId="0" applyNumberFormat="1" applyBorder="1" applyAlignment="1" applyProtection="1">
      <alignment/>
      <protection hidden="1"/>
    </xf>
    <xf numFmtId="177" fontId="0" fillId="0" borderId="24" xfId="0" applyNumberFormat="1" applyBorder="1" applyAlignment="1" applyProtection="1">
      <alignment/>
      <protection hidden="1"/>
    </xf>
    <xf numFmtId="176" fontId="0" fillId="0" borderId="24" xfId="0" applyNumberFormat="1" applyBorder="1" applyAlignment="1" applyProtection="1">
      <alignment horizontal="center"/>
      <protection hidden="1"/>
    </xf>
    <xf numFmtId="0" fontId="0" fillId="0" borderId="24" xfId="0" applyBorder="1" applyAlignment="1" applyProtection="1">
      <alignment horizontal="center"/>
      <protection hidden="1"/>
    </xf>
    <xf numFmtId="176" fontId="0" fillId="0" borderId="24" xfId="0" applyNumberFormat="1" applyFill="1" applyBorder="1" applyAlignment="1" applyProtection="1">
      <alignment horizontal="center"/>
      <protection hidden="1"/>
    </xf>
    <xf numFmtId="176" fontId="0" fillId="0" borderId="24" xfId="0" applyNumberFormat="1" applyBorder="1" applyAlignment="1" applyProtection="1">
      <alignment/>
      <protection hidden="1"/>
    </xf>
    <xf numFmtId="4" fontId="0" fillId="0" borderId="0" xfId="0" applyNumberFormat="1" applyBorder="1" applyAlignment="1" applyProtection="1">
      <alignment/>
      <protection hidden="1"/>
    </xf>
    <xf numFmtId="184" fontId="0" fillId="0" borderId="0" xfId="49" applyNumberFormat="1" applyFont="1" applyAlignment="1">
      <alignment/>
    </xf>
    <xf numFmtId="176" fontId="0" fillId="0" borderId="0" xfId="0" applyNumberFormat="1" applyBorder="1" applyAlignment="1" applyProtection="1">
      <alignment/>
      <protection hidden="1"/>
    </xf>
    <xf numFmtId="0" fontId="0" fillId="0" borderId="0" xfId="0" applyBorder="1" applyAlignment="1">
      <alignment vertical="top" wrapText="1"/>
    </xf>
    <xf numFmtId="0" fontId="13" fillId="37" borderId="0" xfId="0" applyFont="1" applyFill="1" applyBorder="1" applyAlignment="1">
      <alignment horizontal="center" vertical="center" wrapText="1"/>
    </xf>
    <xf numFmtId="0" fontId="0" fillId="37" borderId="0" xfId="0" applyFill="1" applyBorder="1" applyAlignment="1">
      <alignment/>
    </xf>
    <xf numFmtId="0" fontId="9" fillId="37" borderId="0" xfId="0" applyNumberFormat="1" applyFont="1" applyFill="1" applyBorder="1" applyAlignment="1">
      <alignment vertical="top" wrapText="1"/>
    </xf>
    <xf numFmtId="0" fontId="9" fillId="37" borderId="0" xfId="0" applyNumberFormat="1" applyFont="1" applyFill="1" applyAlignment="1">
      <alignment vertical="top" wrapText="1"/>
    </xf>
    <xf numFmtId="0" fontId="0" fillId="37" borderId="0" xfId="0" applyFill="1" applyAlignment="1">
      <alignment/>
    </xf>
    <xf numFmtId="0" fontId="0" fillId="37" borderId="0" xfId="0" applyNumberFormat="1" applyFill="1" applyAlignment="1">
      <alignment/>
    </xf>
    <xf numFmtId="0" fontId="3" fillId="37" borderId="0" xfId="0" applyNumberFormat="1" applyFont="1" applyFill="1" applyAlignment="1">
      <alignment/>
    </xf>
    <xf numFmtId="0" fontId="10" fillId="37" borderId="0" xfId="0" applyFont="1" applyFill="1" applyAlignment="1">
      <alignment horizontal="right"/>
    </xf>
    <xf numFmtId="0" fontId="0" fillId="37" borderId="0" xfId="0" applyFill="1" applyAlignment="1">
      <alignment vertical="center"/>
    </xf>
    <xf numFmtId="0" fontId="14" fillId="37" borderId="0" xfId="0" applyFont="1" applyFill="1" applyAlignment="1">
      <alignment horizontal="center" vertical="center"/>
    </xf>
    <xf numFmtId="0" fontId="6" fillId="37" borderId="0" xfId="0" applyFont="1" applyFill="1" applyBorder="1" applyAlignment="1" applyProtection="1">
      <alignment vertical="center"/>
      <protection locked="0"/>
    </xf>
    <xf numFmtId="185" fontId="0" fillId="0" borderId="24" xfId="0" applyNumberFormat="1" applyBorder="1" applyAlignment="1" applyProtection="1">
      <alignment/>
      <protection hidden="1"/>
    </xf>
    <xf numFmtId="185" fontId="0" fillId="0" borderId="24" xfId="49" applyNumberFormat="1" applyFont="1" applyBorder="1" applyAlignment="1">
      <alignment/>
    </xf>
    <xf numFmtId="185" fontId="0" fillId="0" borderId="0" xfId="49" applyNumberFormat="1" applyFont="1" applyAlignment="1">
      <alignment/>
    </xf>
    <xf numFmtId="176" fontId="0" fillId="0" borderId="24" xfId="49" applyNumberFormat="1" applyFont="1" applyBorder="1" applyAlignment="1" applyProtection="1">
      <alignment/>
      <protection hidden="1"/>
    </xf>
    <xf numFmtId="176" fontId="0" fillId="0" borderId="24" xfId="49" applyNumberFormat="1" applyFont="1" applyBorder="1" applyAlignment="1">
      <alignment/>
    </xf>
    <xf numFmtId="176" fontId="0" fillId="0" borderId="0" xfId="49" applyNumberFormat="1" applyFont="1" applyAlignment="1">
      <alignment/>
    </xf>
    <xf numFmtId="0" fontId="0" fillId="33" borderId="17" xfId="0" applyFill="1" applyBorder="1" applyAlignment="1" applyProtection="1">
      <alignment vertical="center"/>
      <protection hidden="1"/>
    </xf>
    <xf numFmtId="0" fontId="0" fillId="33" borderId="16" xfId="0" applyFill="1" applyBorder="1" applyAlignment="1" applyProtection="1">
      <alignment vertical="center"/>
      <protection hidden="1"/>
    </xf>
    <xf numFmtId="0" fontId="0" fillId="33" borderId="15" xfId="0" applyFill="1" applyBorder="1" applyAlignment="1" applyProtection="1">
      <alignment vertical="center"/>
      <protection hidden="1"/>
    </xf>
    <xf numFmtId="3" fontId="0" fillId="33" borderId="13" xfId="0" applyNumberFormat="1" applyFont="1" applyFill="1" applyBorder="1" applyAlignment="1" applyProtection="1">
      <alignment horizontal="left" vertical="center"/>
      <protection hidden="1"/>
    </xf>
    <xf numFmtId="179" fontId="0" fillId="0" borderId="0" xfId="0" applyNumberFormat="1" applyAlignment="1" applyProtection="1">
      <alignment/>
      <protection hidden="1"/>
    </xf>
    <xf numFmtId="3" fontId="0" fillId="33" borderId="0" xfId="0" applyNumberFormat="1" applyFont="1" applyFill="1" applyBorder="1" applyAlignment="1" applyProtection="1">
      <alignment horizontal="left" vertical="center"/>
      <protection hidden="1"/>
    </xf>
    <xf numFmtId="3" fontId="0" fillId="33" borderId="10" xfId="0" applyNumberFormat="1" applyFont="1" applyFill="1" applyBorder="1" applyAlignment="1" applyProtection="1">
      <alignment horizontal="left" vertical="center"/>
      <protection hidden="1"/>
    </xf>
    <xf numFmtId="0" fontId="0" fillId="33" borderId="10" xfId="0" applyFill="1" applyBorder="1" applyAlignment="1" applyProtection="1">
      <alignment horizontal="center" vertical="center"/>
      <protection hidden="1"/>
    </xf>
    <xf numFmtId="0" fontId="0" fillId="33" borderId="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 fillId="33" borderId="26" xfId="0" applyNumberFormat="1" applyFont="1" applyFill="1" applyBorder="1" applyAlignment="1">
      <alignment vertical="top" wrapText="1"/>
    </xf>
    <xf numFmtId="0" fontId="9" fillId="37" borderId="0" xfId="0" applyNumberFormat="1" applyFont="1" applyFill="1" applyBorder="1" applyAlignment="1">
      <alignment vertical="top" wrapText="1"/>
    </xf>
    <xf numFmtId="0" fontId="14" fillId="37" borderId="0" xfId="0" applyFont="1" applyFill="1" applyAlignment="1">
      <alignment horizontal="center" vertical="center"/>
    </xf>
    <xf numFmtId="0" fontId="6" fillId="35" borderId="27" xfId="0" applyFont="1" applyFill="1" applyBorder="1" applyAlignment="1">
      <alignment horizontal="center" vertical="center"/>
    </xf>
    <xf numFmtId="0" fontId="6" fillId="35" borderId="28" xfId="0" applyFont="1" applyFill="1" applyBorder="1" applyAlignment="1">
      <alignment horizontal="center" vertical="center"/>
    </xf>
    <xf numFmtId="0" fontId="6" fillId="35" borderId="29" xfId="0" applyFont="1" applyFill="1" applyBorder="1" applyAlignment="1">
      <alignment horizontal="center" vertical="center"/>
    </xf>
    <xf numFmtId="0" fontId="6" fillId="33" borderId="30" xfId="0" applyFont="1" applyFill="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15" fillId="33"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6" fillId="36" borderId="24" xfId="0" applyFont="1" applyFill="1" applyBorder="1" applyAlignment="1" applyProtection="1">
      <alignment vertical="center"/>
      <protection locked="0"/>
    </xf>
    <xf numFmtId="0" fontId="13" fillId="34" borderId="33" xfId="0" applyFont="1" applyFill="1" applyBorder="1" applyAlignment="1">
      <alignment horizontal="center" vertical="center" wrapText="1"/>
    </xf>
    <xf numFmtId="0" fontId="13" fillId="34" borderId="26"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3" fillId="35" borderId="27" xfId="0" applyFont="1" applyFill="1" applyBorder="1" applyAlignment="1">
      <alignment horizontal="center" vertical="center"/>
    </xf>
    <xf numFmtId="0" fontId="3" fillId="35" borderId="28" xfId="0" applyFont="1" applyFill="1" applyBorder="1" applyAlignment="1">
      <alignment horizontal="center" vertical="center"/>
    </xf>
    <xf numFmtId="0" fontId="3" fillId="35" borderId="2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7</xdr:row>
      <xdr:rowOff>0</xdr:rowOff>
    </xdr:from>
    <xdr:to>
      <xdr:col>13</xdr:col>
      <xdr:colOff>552450</xdr:colOff>
      <xdr:row>11</xdr:row>
      <xdr:rowOff>95250</xdr:rowOff>
    </xdr:to>
    <xdr:sp>
      <xdr:nvSpPr>
        <xdr:cNvPr id="1" name="AutoShape 1"/>
        <xdr:cNvSpPr>
          <a:spLocks/>
        </xdr:cNvSpPr>
      </xdr:nvSpPr>
      <xdr:spPr>
        <a:xfrm>
          <a:off x="4171950" y="1333500"/>
          <a:ext cx="3190875" cy="1466850"/>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800" b="0" i="0" u="none" baseline="0">
              <a:solidFill>
                <a:srgbClr val="000000"/>
              </a:solidFill>
              <a:latin typeface="ＭＳ Ｐゴシック"/>
              <a:ea typeface="ＭＳ Ｐゴシック"/>
              <a:cs typeface="ＭＳ Ｐゴシック"/>
            </a:rPr>
            <a:t>一般の被保険者の方のための保険料を算出します。</a:t>
          </a:r>
          <a:r>
            <a:rPr lang="en-US" cap="none" sz="1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令和３</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月支給分（</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latin typeface="ＭＳ Ｐゴシック"/>
              <a:ea typeface="ＭＳ Ｐゴシック"/>
              <a:cs typeface="ＭＳ Ｐゴシック"/>
            </a:rPr>
            <a:t>月納付分）からの厚生年金保険料、そして健康保険料・介護保険料を算出します。</a:t>
          </a:r>
        </a:p>
      </xdr:txBody>
    </xdr:sp>
    <xdr:clientData/>
  </xdr:twoCellAnchor>
  <xdr:oneCellAnchor>
    <xdr:from>
      <xdr:col>0</xdr:col>
      <xdr:colOff>57150</xdr:colOff>
      <xdr:row>0</xdr:row>
      <xdr:rowOff>104775</xdr:rowOff>
    </xdr:from>
    <xdr:ext cx="1800225" cy="561975"/>
    <xdr:sp>
      <xdr:nvSpPr>
        <xdr:cNvPr id="2" name="Oval 2"/>
        <xdr:cNvSpPr>
          <a:spLocks/>
        </xdr:cNvSpPr>
      </xdr:nvSpPr>
      <xdr:spPr>
        <a:xfrm>
          <a:off x="57150" y="104775"/>
          <a:ext cx="1800225" cy="561975"/>
        </a:xfrm>
        <a:prstGeom prst="ellipse">
          <a:avLst/>
        </a:prstGeom>
        <a:solidFill>
          <a:srgbClr val="000000"/>
        </a:solidFill>
        <a:ln w="9525" cmpd="sng">
          <a:solidFill>
            <a:srgbClr val="000000"/>
          </a:solidFill>
          <a:headEnd type="none"/>
          <a:tailEnd type="none"/>
        </a:ln>
      </xdr:spPr>
      <xdr:txBody>
        <a:bodyPr vertOverflow="clip" wrap="square" lIns="54864" tIns="32004" rIns="54864" bIns="0"/>
        <a:p>
          <a:pPr algn="dist">
            <a:defRPr/>
          </a:pPr>
          <a:r>
            <a:rPr lang="en-US" cap="none" sz="2200" b="0" i="0" u="none" baseline="0">
              <a:solidFill>
                <a:srgbClr val="FFFFFF"/>
              </a:solidFill>
            </a:rPr>
            <a:t>法人会</a:t>
          </a:r>
        </a:p>
      </xdr:txBody>
    </xdr:sp>
    <xdr:clientData/>
  </xdr:oneCellAnchor>
  <xdr:oneCellAnchor>
    <xdr:from>
      <xdr:col>5</xdr:col>
      <xdr:colOff>561975</xdr:colOff>
      <xdr:row>1</xdr:row>
      <xdr:rowOff>9525</xdr:rowOff>
    </xdr:from>
    <xdr:ext cx="3714750" cy="457200"/>
    <xdr:sp>
      <xdr:nvSpPr>
        <xdr:cNvPr id="3" name="Text Box 3"/>
        <xdr:cNvSpPr txBox="1">
          <a:spLocks noChangeArrowheads="1"/>
        </xdr:cNvSpPr>
      </xdr:nvSpPr>
      <xdr:spPr>
        <a:xfrm>
          <a:off x="1962150" y="180975"/>
          <a:ext cx="3714750" cy="457200"/>
        </a:xfrm>
        <a:prstGeom prst="rect">
          <a:avLst/>
        </a:prstGeom>
        <a:noFill/>
        <a:ln w="3175" cmpd="sng">
          <a:noFill/>
        </a:ln>
      </xdr:spPr>
      <xdr:txBody>
        <a:bodyPr vertOverflow="clip" wrap="square" lIns="54864" tIns="32004" rIns="54864" bIns="32004" anchor="ctr"/>
        <a:p>
          <a:pPr algn="dist">
            <a:defRPr/>
          </a:pPr>
          <a:r>
            <a:rPr lang="en-US" cap="none" sz="2100" b="1" i="0" u="none" baseline="0">
              <a:solidFill>
                <a:srgbClr val="0000FF"/>
              </a:solidFill>
            </a:rPr>
            <a:t>社会保険料算出ソフト</a:t>
          </a:r>
        </a:p>
      </xdr:txBody>
    </xdr:sp>
    <xdr:clientData/>
  </xdr:oneCellAnchor>
  <xdr:oneCellAnchor>
    <xdr:from>
      <xdr:col>11</xdr:col>
      <xdr:colOff>647700</xdr:colOff>
      <xdr:row>1</xdr:row>
      <xdr:rowOff>9525</xdr:rowOff>
    </xdr:from>
    <xdr:ext cx="1647825" cy="457200"/>
    <xdr:sp>
      <xdr:nvSpPr>
        <xdr:cNvPr id="4" name="Text Box 5"/>
        <xdr:cNvSpPr txBox="1">
          <a:spLocks noChangeArrowheads="1"/>
        </xdr:cNvSpPr>
      </xdr:nvSpPr>
      <xdr:spPr>
        <a:xfrm>
          <a:off x="5753100" y="180975"/>
          <a:ext cx="1647825" cy="457200"/>
        </a:xfrm>
        <a:prstGeom prst="rect">
          <a:avLst/>
        </a:prstGeom>
        <a:noFill/>
        <a:ln w="28575" cmpd="sng">
          <a:solidFill>
            <a:srgbClr val="000000"/>
          </a:solidFill>
          <a:headEnd type="none"/>
          <a:tailEnd type="none"/>
        </a:ln>
      </xdr:spPr>
      <xdr:txBody>
        <a:bodyPr vertOverflow="clip" wrap="square" lIns="54864" tIns="32004" rIns="54864" bIns="32004" anchor="ctr"/>
        <a:p>
          <a:pPr algn="dist">
            <a:defRPr/>
          </a:pPr>
          <a:r>
            <a:rPr lang="en-US" cap="none" sz="2100" b="1" i="0" u="none" baseline="0">
              <a:solidFill>
                <a:srgbClr val="0000FF"/>
              </a:solidFill>
            </a:rPr>
            <a:t>岩手県版</a:t>
          </a:r>
        </a:p>
      </xdr:txBody>
    </xdr:sp>
    <xdr:clientData/>
  </xdr:oneCellAnchor>
  <xdr:twoCellAnchor>
    <xdr:from>
      <xdr:col>10</xdr:col>
      <xdr:colOff>66675</xdr:colOff>
      <xdr:row>25</xdr:row>
      <xdr:rowOff>104775</xdr:rowOff>
    </xdr:from>
    <xdr:to>
      <xdr:col>13</xdr:col>
      <xdr:colOff>571500</xdr:colOff>
      <xdr:row>26</xdr:row>
      <xdr:rowOff>142875</xdr:rowOff>
    </xdr:to>
    <xdr:sp>
      <xdr:nvSpPr>
        <xdr:cNvPr id="5" name="AutoShape 6"/>
        <xdr:cNvSpPr>
          <a:spLocks/>
        </xdr:cNvSpPr>
      </xdr:nvSpPr>
      <xdr:spPr>
        <a:xfrm>
          <a:off x="4219575" y="6343650"/>
          <a:ext cx="3162300" cy="3714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被保険者の報酬が昇（降）給などで大幅に変動（</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等級差）があった場合は、随時改訂になりますので、ご留意下さい。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6"/>
  <sheetViews>
    <sheetView zoomScalePageLayoutView="0" workbookViewId="0" topLeftCell="A1">
      <selection activeCell="D3" sqref="D3"/>
    </sheetView>
  </sheetViews>
  <sheetFormatPr defaultColWidth="9.00390625" defaultRowHeight="13.5"/>
  <cols>
    <col min="1" max="1" width="4.25390625" style="1" customWidth="1"/>
    <col min="2" max="2" width="12.625" style="1" bestFit="1" customWidth="1"/>
    <col min="3" max="4" width="11.375" style="1" customWidth="1"/>
    <col min="5" max="5" width="9.875" style="2" bestFit="1" customWidth="1"/>
    <col min="6" max="6" width="9.875" style="0" bestFit="1" customWidth="1"/>
  </cols>
  <sheetData>
    <row r="1" spans="1:6" ht="26.25" customHeight="1">
      <c r="A1" s="70"/>
      <c r="B1" s="70"/>
      <c r="C1" s="70" t="s">
        <v>25</v>
      </c>
      <c r="D1" s="71">
        <f>IF(MOD(LOOKUP(ソフト!L22,$B$4:$B$53,$C$4:$C$53),1)&lt;0.51,ROUNDDOWN(LOOKUP(ソフト!L22,$B$4:$B$53,$C$4:$C$53),0),ROUNDUP(LOOKUP(ソフト!L22,$B$4:$B$53,$C$4:$C$53),0))</f>
        <v>2825</v>
      </c>
      <c r="E1" s="72"/>
      <c r="F1" s="73"/>
    </row>
    <row r="2" spans="1:6" ht="13.5">
      <c r="A2" s="70"/>
      <c r="B2" s="74" t="s">
        <v>31</v>
      </c>
      <c r="C2" s="75">
        <v>0.0974</v>
      </c>
      <c r="D2" s="75">
        <v>0.018</v>
      </c>
      <c r="E2" s="76">
        <v>0.183</v>
      </c>
      <c r="F2" s="73"/>
    </row>
    <row r="3" spans="1:6" ht="13.5">
      <c r="A3" s="77"/>
      <c r="B3" s="78" t="s">
        <v>26</v>
      </c>
      <c r="C3" s="78" t="s">
        <v>27</v>
      </c>
      <c r="D3" s="78" t="s">
        <v>28</v>
      </c>
      <c r="E3" s="79" t="s">
        <v>29</v>
      </c>
      <c r="F3" s="80" t="s">
        <v>30</v>
      </c>
    </row>
    <row r="4" spans="1:10" ht="13.5">
      <c r="A4" s="81">
        <v>1</v>
      </c>
      <c r="B4" s="97">
        <v>0</v>
      </c>
      <c r="C4" s="97">
        <f>(F4*$C$2)/2</f>
        <v>2824.6</v>
      </c>
      <c r="D4" s="97">
        <f>(F4*$D$2)/2</f>
        <v>522</v>
      </c>
      <c r="E4" s="97">
        <f>$E$7</f>
        <v>8052</v>
      </c>
      <c r="F4" s="81">
        <v>58000</v>
      </c>
      <c r="H4" s="107">
        <f>LOOKUP(ソフト!$L$22,$B$4:$B$54,$C$4:$C$54)</f>
        <v>2824.6</v>
      </c>
      <c r="I4" s="107">
        <f>LOOKUP(ソフト!$L$22,$B$4:$B$54,$D$4:$D$54)</f>
        <v>522</v>
      </c>
      <c r="J4" s="107">
        <f>LOOKUP(ソフト!$L$22,$B$4:$B$54,$E$4:$E$54)</f>
        <v>8052</v>
      </c>
    </row>
    <row r="5" spans="1:6" ht="13.5">
      <c r="A5" s="81">
        <v>2</v>
      </c>
      <c r="B5" s="97">
        <v>63000</v>
      </c>
      <c r="C5" s="97">
        <f aca="true" t="shared" si="0" ref="C5:C46">(F5*$C$2)/2</f>
        <v>3311.6</v>
      </c>
      <c r="D5" s="97">
        <f aca="true" t="shared" si="1" ref="D5:D49">(F5*$D$2)/2</f>
        <v>612</v>
      </c>
      <c r="E5" s="97">
        <f>$E$7</f>
        <v>8052</v>
      </c>
      <c r="F5" s="81">
        <v>68000</v>
      </c>
    </row>
    <row r="6" spans="1:10" ht="13.5">
      <c r="A6" s="81">
        <v>3</v>
      </c>
      <c r="B6" s="97">
        <v>73000</v>
      </c>
      <c r="C6" s="97">
        <f t="shared" si="0"/>
        <v>3798.6</v>
      </c>
      <c r="D6" s="97">
        <f t="shared" si="1"/>
        <v>702</v>
      </c>
      <c r="E6" s="97">
        <f>$E$7</f>
        <v>8052</v>
      </c>
      <c r="F6" s="81">
        <v>78000</v>
      </c>
      <c r="H6" s="107">
        <f>IF(AND(ソフト!$L$20&gt;=40,ソフト!$L$20&lt;=64),IF(TEXT(H4-TRUNC(H4,0),"0.00")=TEXT(I4-TRUNC(I4,0),"0.00"),ROUNDDOWN(H4,0),IF(MOD(H4,1)&gt;MOD(I4,1),ROUNDUP(H4,0),IF(MOD(H4,1)&lt;MOD(I4,1),ROUNDDOWN(H4,0)))),ROUNDUP(H4,0))</f>
        <v>2825</v>
      </c>
      <c r="I6" s="107">
        <f>IF(TEXT(H4-TRUNC(H4,0),"0.00")=TEXT(I4-TRUNC(I4,0),"0.00"),ROUNDUP(I4,0),IF(MOD(H4,1)&gt;MOD(I4,1),ROUNDDOWN(I4,0),IF(MOD(H4,1)&lt;MOD(I4,1),ROUNDUP(I4,0))))</f>
        <v>522</v>
      </c>
      <c r="J6" s="107">
        <f>ROUND(J4,0)</f>
        <v>8052</v>
      </c>
    </row>
    <row r="7" spans="1:6" ht="13.5">
      <c r="A7" s="81">
        <v>4</v>
      </c>
      <c r="B7" s="97">
        <v>83000</v>
      </c>
      <c r="C7" s="97">
        <f t="shared" si="0"/>
        <v>4285.6</v>
      </c>
      <c r="D7" s="97">
        <f t="shared" si="1"/>
        <v>791.9999999999999</v>
      </c>
      <c r="E7" s="97">
        <f>(F7*$E$2)/2</f>
        <v>8052</v>
      </c>
      <c r="F7" s="81">
        <v>88000</v>
      </c>
    </row>
    <row r="8" spans="1:6" ht="13.5">
      <c r="A8" s="81">
        <v>5</v>
      </c>
      <c r="B8" s="97">
        <v>93000</v>
      </c>
      <c r="C8" s="97">
        <f t="shared" si="0"/>
        <v>4772.6</v>
      </c>
      <c r="D8" s="97">
        <f t="shared" si="1"/>
        <v>881.9999999999999</v>
      </c>
      <c r="E8" s="97">
        <f>(F8*$E$2)/2</f>
        <v>8967</v>
      </c>
      <c r="F8" s="81">
        <v>98000</v>
      </c>
    </row>
    <row r="9" spans="1:6" ht="13.5">
      <c r="A9" s="81">
        <v>6</v>
      </c>
      <c r="B9" s="97">
        <v>101000</v>
      </c>
      <c r="C9" s="97">
        <f t="shared" si="0"/>
        <v>5064.8</v>
      </c>
      <c r="D9" s="97">
        <f t="shared" si="1"/>
        <v>935.9999999999999</v>
      </c>
      <c r="E9" s="97">
        <f aca="true" t="shared" si="2" ref="E9:E36">(F9*$E$2)/2</f>
        <v>9516</v>
      </c>
      <c r="F9" s="81">
        <v>104000</v>
      </c>
    </row>
    <row r="10" spans="1:6" ht="13.5">
      <c r="A10" s="81">
        <v>7</v>
      </c>
      <c r="B10" s="97">
        <v>107000</v>
      </c>
      <c r="C10" s="97">
        <f t="shared" si="0"/>
        <v>5357</v>
      </c>
      <c r="D10" s="97">
        <f t="shared" si="1"/>
        <v>989.9999999999999</v>
      </c>
      <c r="E10" s="97">
        <f t="shared" si="2"/>
        <v>10065</v>
      </c>
      <c r="F10" s="81">
        <v>110000</v>
      </c>
    </row>
    <row r="11" spans="1:6" ht="13.5">
      <c r="A11" s="81">
        <v>8</v>
      </c>
      <c r="B11" s="97">
        <v>114000</v>
      </c>
      <c r="C11" s="97">
        <f t="shared" si="0"/>
        <v>5746.6</v>
      </c>
      <c r="D11" s="97">
        <f t="shared" si="1"/>
        <v>1062</v>
      </c>
      <c r="E11" s="97">
        <f>(F11*$E$2)/2</f>
        <v>10797</v>
      </c>
      <c r="F11" s="81">
        <v>118000</v>
      </c>
    </row>
    <row r="12" spans="1:6" ht="13.5">
      <c r="A12" s="81">
        <v>9</v>
      </c>
      <c r="B12" s="97">
        <v>122000</v>
      </c>
      <c r="C12" s="97">
        <f t="shared" si="0"/>
        <v>6136.2</v>
      </c>
      <c r="D12" s="97">
        <f t="shared" si="1"/>
        <v>1134</v>
      </c>
      <c r="E12" s="97">
        <f>(F12*$E$2)/2</f>
        <v>11529</v>
      </c>
      <c r="F12" s="81">
        <v>126000</v>
      </c>
    </row>
    <row r="13" spans="1:6" ht="13.5">
      <c r="A13" s="81">
        <v>10</v>
      </c>
      <c r="B13" s="97">
        <v>130000</v>
      </c>
      <c r="C13" s="97">
        <f t="shared" si="0"/>
        <v>6525.8</v>
      </c>
      <c r="D13" s="97">
        <f t="shared" si="1"/>
        <v>1206</v>
      </c>
      <c r="E13" s="97">
        <f t="shared" si="2"/>
        <v>12261</v>
      </c>
      <c r="F13" s="81">
        <v>134000</v>
      </c>
    </row>
    <row r="14" spans="1:6" ht="13.5">
      <c r="A14" s="81">
        <v>11</v>
      </c>
      <c r="B14" s="97">
        <v>138000</v>
      </c>
      <c r="C14" s="97">
        <f t="shared" si="0"/>
        <v>6915.4</v>
      </c>
      <c r="D14" s="97">
        <f t="shared" si="1"/>
        <v>1278</v>
      </c>
      <c r="E14" s="97">
        <f t="shared" si="2"/>
        <v>12993</v>
      </c>
      <c r="F14" s="81">
        <v>142000</v>
      </c>
    </row>
    <row r="15" spans="1:6" ht="13.5">
      <c r="A15" s="81">
        <v>12</v>
      </c>
      <c r="B15" s="97">
        <v>146000</v>
      </c>
      <c r="C15" s="97">
        <f t="shared" si="0"/>
        <v>7305</v>
      </c>
      <c r="D15" s="97">
        <f t="shared" si="1"/>
        <v>1350</v>
      </c>
      <c r="E15" s="97">
        <f t="shared" si="2"/>
        <v>13725</v>
      </c>
      <c r="F15" s="81">
        <v>150000</v>
      </c>
    </row>
    <row r="16" spans="1:6" ht="13.5">
      <c r="A16" s="81">
        <v>13</v>
      </c>
      <c r="B16" s="97">
        <v>155000</v>
      </c>
      <c r="C16" s="97">
        <f t="shared" si="0"/>
        <v>7792</v>
      </c>
      <c r="D16" s="97">
        <f t="shared" si="1"/>
        <v>1440</v>
      </c>
      <c r="E16" s="97">
        <f t="shared" si="2"/>
        <v>14640</v>
      </c>
      <c r="F16" s="81">
        <v>160000</v>
      </c>
    </row>
    <row r="17" spans="1:6" ht="13.5">
      <c r="A17" s="81">
        <v>14</v>
      </c>
      <c r="B17" s="97">
        <v>165000</v>
      </c>
      <c r="C17" s="97">
        <f t="shared" si="0"/>
        <v>8279</v>
      </c>
      <c r="D17" s="97">
        <f t="shared" si="1"/>
        <v>1529.9999999999998</v>
      </c>
      <c r="E17" s="97">
        <f t="shared" si="2"/>
        <v>15555</v>
      </c>
      <c r="F17" s="81">
        <v>170000</v>
      </c>
    </row>
    <row r="18" spans="1:6" ht="13.5">
      <c r="A18" s="81">
        <v>15</v>
      </c>
      <c r="B18" s="97">
        <v>175000</v>
      </c>
      <c r="C18" s="97">
        <f t="shared" si="0"/>
        <v>8766</v>
      </c>
      <c r="D18" s="97">
        <f t="shared" si="1"/>
        <v>1619.9999999999998</v>
      </c>
      <c r="E18" s="97">
        <f t="shared" si="2"/>
        <v>16470</v>
      </c>
      <c r="F18" s="81">
        <v>180000</v>
      </c>
    </row>
    <row r="19" spans="1:6" ht="13.5">
      <c r="A19" s="81">
        <v>16</v>
      </c>
      <c r="B19" s="97">
        <v>185000</v>
      </c>
      <c r="C19" s="97">
        <f t="shared" si="0"/>
        <v>9253</v>
      </c>
      <c r="D19" s="97">
        <f t="shared" si="1"/>
        <v>1709.9999999999998</v>
      </c>
      <c r="E19" s="97">
        <f t="shared" si="2"/>
        <v>17385</v>
      </c>
      <c r="F19" s="81">
        <v>190000</v>
      </c>
    </row>
    <row r="20" spans="1:6" ht="13.5">
      <c r="A20" s="81">
        <v>17</v>
      </c>
      <c r="B20" s="97">
        <v>195000</v>
      </c>
      <c r="C20" s="97">
        <f t="shared" si="0"/>
        <v>9740</v>
      </c>
      <c r="D20" s="97">
        <f t="shared" si="1"/>
        <v>1799.9999999999998</v>
      </c>
      <c r="E20" s="97">
        <f t="shared" si="2"/>
        <v>18300</v>
      </c>
      <c r="F20" s="81">
        <v>200000</v>
      </c>
    </row>
    <row r="21" spans="1:6" ht="13.5">
      <c r="A21" s="81">
        <v>18</v>
      </c>
      <c r="B21" s="97">
        <v>210000</v>
      </c>
      <c r="C21" s="97">
        <f t="shared" si="0"/>
        <v>10714</v>
      </c>
      <c r="D21" s="97">
        <f t="shared" si="1"/>
        <v>1979.9999999999998</v>
      </c>
      <c r="E21" s="97">
        <f t="shared" si="2"/>
        <v>20130</v>
      </c>
      <c r="F21" s="81">
        <v>220000</v>
      </c>
    </row>
    <row r="22" spans="1:6" ht="13.5">
      <c r="A22" s="81">
        <v>19</v>
      </c>
      <c r="B22" s="97">
        <v>230000</v>
      </c>
      <c r="C22" s="97">
        <f t="shared" si="0"/>
        <v>11688</v>
      </c>
      <c r="D22" s="97">
        <f t="shared" si="1"/>
        <v>2160</v>
      </c>
      <c r="E22" s="97">
        <f t="shared" si="2"/>
        <v>21960</v>
      </c>
      <c r="F22" s="81">
        <v>240000</v>
      </c>
    </row>
    <row r="23" spans="1:6" ht="13.5">
      <c r="A23" s="81">
        <v>20</v>
      </c>
      <c r="B23" s="97">
        <v>250000</v>
      </c>
      <c r="C23" s="97">
        <f t="shared" si="0"/>
        <v>12662</v>
      </c>
      <c r="D23" s="97">
        <f t="shared" si="1"/>
        <v>2340</v>
      </c>
      <c r="E23" s="97">
        <f t="shared" si="2"/>
        <v>23790</v>
      </c>
      <c r="F23" s="81">
        <v>260000</v>
      </c>
    </row>
    <row r="24" spans="1:6" ht="13.5">
      <c r="A24" s="81">
        <v>21</v>
      </c>
      <c r="B24" s="97">
        <v>270000</v>
      </c>
      <c r="C24" s="97">
        <f t="shared" si="0"/>
        <v>13636</v>
      </c>
      <c r="D24" s="97">
        <f t="shared" si="1"/>
        <v>2520</v>
      </c>
      <c r="E24" s="97">
        <f t="shared" si="2"/>
        <v>25620</v>
      </c>
      <c r="F24" s="81">
        <v>280000</v>
      </c>
    </row>
    <row r="25" spans="1:6" ht="13.5">
      <c r="A25" s="81">
        <v>22</v>
      </c>
      <c r="B25" s="97">
        <v>290000</v>
      </c>
      <c r="C25" s="97">
        <f t="shared" si="0"/>
        <v>14610</v>
      </c>
      <c r="D25" s="97">
        <f t="shared" si="1"/>
        <v>2700</v>
      </c>
      <c r="E25" s="97">
        <f t="shared" si="2"/>
        <v>27450</v>
      </c>
      <c r="F25" s="81">
        <v>300000</v>
      </c>
    </row>
    <row r="26" spans="1:6" ht="13.5">
      <c r="A26" s="81">
        <v>23</v>
      </c>
      <c r="B26" s="97">
        <v>310000</v>
      </c>
      <c r="C26" s="97">
        <f t="shared" si="0"/>
        <v>15584</v>
      </c>
      <c r="D26" s="97">
        <f t="shared" si="1"/>
        <v>2880</v>
      </c>
      <c r="E26" s="97">
        <f t="shared" si="2"/>
        <v>29280</v>
      </c>
      <c r="F26" s="81">
        <v>320000</v>
      </c>
    </row>
    <row r="27" spans="1:6" ht="13.5">
      <c r="A27" s="81">
        <v>24</v>
      </c>
      <c r="B27" s="97">
        <v>330000</v>
      </c>
      <c r="C27" s="97">
        <f t="shared" si="0"/>
        <v>16558</v>
      </c>
      <c r="D27" s="97">
        <f t="shared" si="1"/>
        <v>3059.9999999999995</v>
      </c>
      <c r="E27" s="97">
        <f t="shared" si="2"/>
        <v>31110</v>
      </c>
      <c r="F27" s="81">
        <v>340000</v>
      </c>
    </row>
    <row r="28" spans="1:6" ht="13.5">
      <c r="A28" s="81">
        <v>25</v>
      </c>
      <c r="B28" s="97">
        <v>350000</v>
      </c>
      <c r="C28" s="97">
        <f t="shared" si="0"/>
        <v>17532</v>
      </c>
      <c r="D28" s="97">
        <f t="shared" si="1"/>
        <v>3239.9999999999995</v>
      </c>
      <c r="E28" s="97">
        <f t="shared" si="2"/>
        <v>32940</v>
      </c>
      <c r="F28" s="81">
        <v>360000</v>
      </c>
    </row>
    <row r="29" spans="1:6" ht="13.5">
      <c r="A29" s="81">
        <v>26</v>
      </c>
      <c r="B29" s="97">
        <v>370000</v>
      </c>
      <c r="C29" s="97">
        <f t="shared" si="0"/>
        <v>18506</v>
      </c>
      <c r="D29" s="97">
        <f t="shared" si="1"/>
        <v>3419.9999999999995</v>
      </c>
      <c r="E29" s="97">
        <f t="shared" si="2"/>
        <v>34770</v>
      </c>
      <c r="F29" s="81">
        <v>380000</v>
      </c>
    </row>
    <row r="30" spans="1:6" ht="13.5">
      <c r="A30" s="81">
        <v>27</v>
      </c>
      <c r="B30" s="97">
        <v>395000</v>
      </c>
      <c r="C30" s="97">
        <f t="shared" si="0"/>
        <v>19967</v>
      </c>
      <c r="D30" s="97">
        <f t="shared" si="1"/>
        <v>3689.9999999999995</v>
      </c>
      <c r="E30" s="97">
        <f t="shared" si="2"/>
        <v>37515</v>
      </c>
      <c r="F30" s="81">
        <v>410000</v>
      </c>
    </row>
    <row r="31" spans="1:6" ht="13.5">
      <c r="A31" s="81">
        <v>28</v>
      </c>
      <c r="B31" s="97">
        <v>425000</v>
      </c>
      <c r="C31" s="97">
        <f t="shared" si="0"/>
        <v>21428</v>
      </c>
      <c r="D31" s="97">
        <f t="shared" si="1"/>
        <v>3959.9999999999995</v>
      </c>
      <c r="E31" s="97">
        <f t="shared" si="2"/>
        <v>40260</v>
      </c>
      <c r="F31" s="81">
        <v>440000</v>
      </c>
    </row>
    <row r="32" spans="1:6" ht="13.5">
      <c r="A32" s="81">
        <v>29</v>
      </c>
      <c r="B32" s="97">
        <v>455000</v>
      </c>
      <c r="C32" s="97">
        <f t="shared" si="0"/>
        <v>22889</v>
      </c>
      <c r="D32" s="97">
        <f t="shared" si="1"/>
        <v>4230</v>
      </c>
      <c r="E32" s="97">
        <f t="shared" si="2"/>
        <v>43005</v>
      </c>
      <c r="F32" s="81">
        <v>470000</v>
      </c>
    </row>
    <row r="33" spans="1:6" ht="13.5">
      <c r="A33" s="81">
        <v>30</v>
      </c>
      <c r="B33" s="97">
        <v>485000</v>
      </c>
      <c r="C33" s="97">
        <f t="shared" si="0"/>
        <v>24350</v>
      </c>
      <c r="D33" s="97">
        <f t="shared" si="1"/>
        <v>4500</v>
      </c>
      <c r="E33" s="97">
        <f t="shared" si="2"/>
        <v>45750</v>
      </c>
      <c r="F33" s="81">
        <v>500000</v>
      </c>
    </row>
    <row r="34" spans="1:6" ht="13.5">
      <c r="A34" s="81">
        <v>31</v>
      </c>
      <c r="B34" s="97">
        <v>515000</v>
      </c>
      <c r="C34" s="97">
        <f t="shared" si="0"/>
        <v>25811</v>
      </c>
      <c r="D34" s="97">
        <f t="shared" si="1"/>
        <v>4770</v>
      </c>
      <c r="E34" s="97">
        <f t="shared" si="2"/>
        <v>48495</v>
      </c>
      <c r="F34" s="81">
        <v>530000</v>
      </c>
    </row>
    <row r="35" spans="1:6" ht="13.5">
      <c r="A35" s="81">
        <v>32</v>
      </c>
      <c r="B35" s="97">
        <v>545000</v>
      </c>
      <c r="C35" s="97">
        <f t="shared" si="0"/>
        <v>27272</v>
      </c>
      <c r="D35" s="97">
        <f t="shared" si="1"/>
        <v>5040</v>
      </c>
      <c r="E35" s="97">
        <f t="shared" si="2"/>
        <v>51240</v>
      </c>
      <c r="F35" s="81">
        <v>560000</v>
      </c>
    </row>
    <row r="36" spans="1:6" ht="13.5">
      <c r="A36" s="81">
        <v>33</v>
      </c>
      <c r="B36" s="97">
        <v>575000</v>
      </c>
      <c r="C36" s="97">
        <f t="shared" si="0"/>
        <v>28733</v>
      </c>
      <c r="D36" s="97">
        <f t="shared" si="1"/>
        <v>5310</v>
      </c>
      <c r="E36" s="97">
        <f t="shared" si="2"/>
        <v>53985</v>
      </c>
      <c r="F36" s="81">
        <v>590000</v>
      </c>
    </row>
    <row r="37" spans="1:6" ht="13.5">
      <c r="A37" s="81">
        <v>34</v>
      </c>
      <c r="B37" s="97">
        <v>605000</v>
      </c>
      <c r="C37" s="97">
        <f t="shared" si="0"/>
        <v>30194</v>
      </c>
      <c r="D37" s="97">
        <f t="shared" si="1"/>
        <v>5580</v>
      </c>
      <c r="E37" s="97">
        <f>(F37*$E$2)/2</f>
        <v>56730</v>
      </c>
      <c r="F37" s="81">
        <v>620000</v>
      </c>
    </row>
    <row r="38" spans="1:6" ht="13.5">
      <c r="A38" s="81">
        <v>35</v>
      </c>
      <c r="B38" s="97">
        <v>635000</v>
      </c>
      <c r="C38" s="97">
        <f t="shared" si="0"/>
        <v>31655</v>
      </c>
      <c r="D38" s="97">
        <f t="shared" si="1"/>
        <v>5850</v>
      </c>
      <c r="E38" s="97">
        <f>(F38*$E$2)/2</f>
        <v>59475</v>
      </c>
      <c r="F38" s="81">
        <v>650000</v>
      </c>
    </row>
    <row r="39" spans="1:6" ht="13.5">
      <c r="A39" s="81">
        <v>36</v>
      </c>
      <c r="B39" s="97">
        <v>665000</v>
      </c>
      <c r="C39" s="97">
        <f t="shared" si="0"/>
        <v>33116</v>
      </c>
      <c r="D39" s="97">
        <f t="shared" si="1"/>
        <v>6119.999999999999</v>
      </c>
      <c r="E39" s="97">
        <f>$E$38</f>
        <v>59475</v>
      </c>
      <c r="F39" s="81">
        <v>680000</v>
      </c>
    </row>
    <row r="40" spans="1:6" ht="13.5">
      <c r="A40" s="81">
        <v>37</v>
      </c>
      <c r="B40" s="97">
        <v>695000</v>
      </c>
      <c r="C40" s="97">
        <f t="shared" si="0"/>
        <v>34577</v>
      </c>
      <c r="D40" s="97">
        <f t="shared" si="1"/>
        <v>6389.999999999999</v>
      </c>
      <c r="E40" s="97">
        <f aca="true" t="shared" si="3" ref="E40:E53">$E$38</f>
        <v>59475</v>
      </c>
      <c r="F40" s="81">
        <v>710000</v>
      </c>
    </row>
    <row r="41" spans="1:6" ht="13.5">
      <c r="A41" s="81">
        <v>38</v>
      </c>
      <c r="B41" s="97">
        <v>730000</v>
      </c>
      <c r="C41" s="97">
        <f t="shared" si="0"/>
        <v>36525</v>
      </c>
      <c r="D41" s="97">
        <f t="shared" si="1"/>
        <v>6749.999999999999</v>
      </c>
      <c r="E41" s="97">
        <f t="shared" si="3"/>
        <v>59475</v>
      </c>
      <c r="F41" s="81">
        <v>750000</v>
      </c>
    </row>
    <row r="42" spans="1:6" ht="13.5">
      <c r="A42" s="81">
        <v>39</v>
      </c>
      <c r="B42" s="97">
        <v>770000</v>
      </c>
      <c r="C42" s="97">
        <f t="shared" si="0"/>
        <v>38473</v>
      </c>
      <c r="D42" s="97">
        <f t="shared" si="1"/>
        <v>7109.999999999999</v>
      </c>
      <c r="E42" s="97">
        <f t="shared" si="3"/>
        <v>59475</v>
      </c>
      <c r="F42" s="81">
        <v>790000</v>
      </c>
    </row>
    <row r="43" spans="1:6" ht="13.5">
      <c r="A43" s="81">
        <v>40</v>
      </c>
      <c r="B43" s="97">
        <v>810000</v>
      </c>
      <c r="C43" s="97">
        <f t="shared" si="0"/>
        <v>40421</v>
      </c>
      <c r="D43" s="97">
        <f t="shared" si="1"/>
        <v>7469.999999999999</v>
      </c>
      <c r="E43" s="97">
        <f t="shared" si="3"/>
        <v>59475</v>
      </c>
      <c r="F43" s="81">
        <v>830000</v>
      </c>
    </row>
    <row r="44" spans="1:6" ht="13.5">
      <c r="A44" s="81">
        <v>41</v>
      </c>
      <c r="B44" s="97">
        <v>855000</v>
      </c>
      <c r="C44" s="97">
        <f t="shared" si="0"/>
        <v>42856</v>
      </c>
      <c r="D44" s="97">
        <f t="shared" si="1"/>
        <v>7919.999999999999</v>
      </c>
      <c r="E44" s="97">
        <f t="shared" si="3"/>
        <v>59475</v>
      </c>
      <c r="F44" s="81">
        <v>880000</v>
      </c>
    </row>
    <row r="45" spans="1:6" ht="13.5">
      <c r="A45" s="81">
        <v>42</v>
      </c>
      <c r="B45" s="97">
        <v>905000</v>
      </c>
      <c r="C45" s="97">
        <f t="shared" si="0"/>
        <v>45291</v>
      </c>
      <c r="D45" s="97">
        <f t="shared" si="1"/>
        <v>8370</v>
      </c>
      <c r="E45" s="97">
        <f t="shared" si="3"/>
        <v>59475</v>
      </c>
      <c r="F45" s="81">
        <v>930000</v>
      </c>
    </row>
    <row r="46" spans="1:6" ht="13.5">
      <c r="A46" s="81">
        <v>43</v>
      </c>
      <c r="B46" s="97">
        <v>955000</v>
      </c>
      <c r="C46" s="97">
        <f t="shared" si="0"/>
        <v>47726</v>
      </c>
      <c r="D46" s="97">
        <f t="shared" si="1"/>
        <v>8820</v>
      </c>
      <c r="E46" s="97">
        <f t="shared" si="3"/>
        <v>59475</v>
      </c>
      <c r="F46" s="81">
        <v>980000</v>
      </c>
    </row>
    <row r="47" spans="1:6" ht="13.5">
      <c r="A47" s="81">
        <v>44</v>
      </c>
      <c r="B47" s="97">
        <v>1005000</v>
      </c>
      <c r="C47" s="97">
        <f aca="true" t="shared" si="4" ref="C47:C53">(F47*$C$2)/2</f>
        <v>50161</v>
      </c>
      <c r="D47" s="97">
        <f t="shared" si="1"/>
        <v>9270</v>
      </c>
      <c r="E47" s="97">
        <f t="shared" si="3"/>
        <v>59475</v>
      </c>
      <c r="F47" s="81">
        <v>1030000</v>
      </c>
    </row>
    <row r="48" spans="1:6" ht="13.5">
      <c r="A48" s="81">
        <v>45</v>
      </c>
      <c r="B48" s="97">
        <v>1055000</v>
      </c>
      <c r="C48" s="97">
        <f t="shared" si="4"/>
        <v>53083</v>
      </c>
      <c r="D48" s="97">
        <f t="shared" si="1"/>
        <v>9810</v>
      </c>
      <c r="E48" s="97">
        <f t="shared" si="3"/>
        <v>59475</v>
      </c>
      <c r="F48" s="81">
        <v>1090000</v>
      </c>
    </row>
    <row r="49" spans="1:6" ht="13.5">
      <c r="A49" s="81">
        <v>46</v>
      </c>
      <c r="B49" s="97">
        <v>1115000</v>
      </c>
      <c r="C49" s="97">
        <f t="shared" si="4"/>
        <v>56005</v>
      </c>
      <c r="D49" s="97">
        <f t="shared" si="1"/>
        <v>10350</v>
      </c>
      <c r="E49" s="97">
        <f t="shared" si="3"/>
        <v>59475</v>
      </c>
      <c r="F49" s="81">
        <v>1150000</v>
      </c>
    </row>
    <row r="50" spans="1:6" ht="13.5">
      <c r="A50" s="81">
        <v>47</v>
      </c>
      <c r="B50" s="97">
        <v>1175000</v>
      </c>
      <c r="C50" s="97">
        <f t="shared" si="4"/>
        <v>58927</v>
      </c>
      <c r="D50" s="97">
        <f>(F50*$D$2)/2</f>
        <v>10890</v>
      </c>
      <c r="E50" s="97">
        <f t="shared" si="3"/>
        <v>59475</v>
      </c>
      <c r="F50" s="81">
        <v>1210000</v>
      </c>
    </row>
    <row r="51" spans="1:6" ht="13.5">
      <c r="A51" s="81">
        <v>48</v>
      </c>
      <c r="B51" s="97">
        <v>1235000</v>
      </c>
      <c r="C51" s="97">
        <f t="shared" si="4"/>
        <v>61849</v>
      </c>
      <c r="D51" s="97">
        <f>(F51*$D$2)/2</f>
        <v>11430</v>
      </c>
      <c r="E51" s="97">
        <f t="shared" si="3"/>
        <v>59475</v>
      </c>
      <c r="F51" s="100">
        <v>1270000</v>
      </c>
    </row>
    <row r="52" spans="1:6" ht="13.5">
      <c r="A52" s="81">
        <v>49</v>
      </c>
      <c r="B52" s="98">
        <v>1295000</v>
      </c>
      <c r="C52" s="97">
        <f t="shared" si="4"/>
        <v>64771</v>
      </c>
      <c r="D52" s="97">
        <f>(F52*$D$2)/2</f>
        <v>11970</v>
      </c>
      <c r="E52" s="97">
        <f t="shared" si="3"/>
        <v>59475</v>
      </c>
      <c r="F52" s="101">
        <v>1330000</v>
      </c>
    </row>
    <row r="53" spans="1:6" ht="13.5">
      <c r="A53" s="81">
        <v>50</v>
      </c>
      <c r="B53" s="98">
        <v>1355000</v>
      </c>
      <c r="C53" s="97">
        <f t="shared" si="4"/>
        <v>67693</v>
      </c>
      <c r="D53" s="97">
        <f>(F53*$D$2)/2</f>
        <v>12509.999999999998</v>
      </c>
      <c r="E53" s="97">
        <f t="shared" si="3"/>
        <v>59475</v>
      </c>
      <c r="F53" s="101">
        <v>1390000</v>
      </c>
    </row>
    <row r="54" spans="1:6" ht="13.5">
      <c r="A54" s="84"/>
      <c r="B54" s="99">
        <f>B53</f>
        <v>1355000</v>
      </c>
      <c r="C54" s="99">
        <f>C53</f>
        <v>67693</v>
      </c>
      <c r="D54" s="99">
        <f>D53</f>
        <v>12509.999999999998</v>
      </c>
      <c r="E54" s="99">
        <f>E53</f>
        <v>59475</v>
      </c>
      <c r="F54" s="102">
        <f>F53</f>
        <v>1390000</v>
      </c>
    </row>
    <row r="55" spans="1:6" ht="13.5">
      <c r="A55" s="84"/>
      <c r="B55" s="83"/>
      <c r="C55" s="82"/>
      <c r="F55" s="83"/>
    </row>
    <row r="56" spans="2:5" ht="13.5">
      <c r="B56" s="70" t="s">
        <v>34</v>
      </c>
      <c r="C56" s="70">
        <v>5730000</v>
      </c>
      <c r="D56" s="70">
        <v>5730000</v>
      </c>
      <c r="E56" s="72">
        <v>1500000</v>
      </c>
    </row>
  </sheetData>
  <sheetProtection password="C69E" sheet="1"/>
  <printOptions/>
  <pageMargins left="0.3" right="0.39" top="0.984" bottom="0.984"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P38"/>
  <sheetViews>
    <sheetView tabSelected="1" zoomScale="96" zoomScaleNormal="96" zoomScalePageLayoutView="0" workbookViewId="0" topLeftCell="A1">
      <selection activeCell="A1" sqref="A1"/>
    </sheetView>
  </sheetViews>
  <sheetFormatPr defaultColWidth="9.00390625" defaultRowHeight="13.5"/>
  <cols>
    <col min="1" max="1" width="1.37890625" style="3" customWidth="1"/>
    <col min="2" max="3" width="1.25" style="3" customWidth="1"/>
    <col min="4" max="4" width="12.00390625" style="3" customWidth="1"/>
    <col min="5" max="5" width="2.50390625" style="3" customWidth="1"/>
    <col min="6" max="6" width="11.00390625" style="3" bestFit="1" customWidth="1"/>
    <col min="7" max="7" width="18.875" style="3" customWidth="1"/>
    <col min="8" max="8" width="3.75390625" style="3" customWidth="1"/>
    <col min="9" max="10" width="1.25" style="3" customWidth="1"/>
    <col min="11" max="11" width="12.50390625" style="3" customWidth="1"/>
    <col min="12" max="12" width="18.625" style="3" customWidth="1"/>
    <col min="13" max="13" width="3.75390625" style="3" bestFit="1" customWidth="1"/>
    <col min="14" max="14" width="7.75390625" style="3" customWidth="1"/>
    <col min="15" max="15" width="1.25" style="3" customWidth="1"/>
    <col min="16" max="16" width="5.00390625" style="3" customWidth="1"/>
    <col min="17" max="16384" width="9.00390625" style="3" customWidth="1"/>
  </cols>
  <sheetData>
    <row r="1" spans="1:15" ht="13.5">
      <c r="A1" s="23"/>
      <c r="O1" s="90"/>
    </row>
    <row r="2" ht="13.5">
      <c r="O2" s="90"/>
    </row>
    <row r="3" ht="13.5">
      <c r="O3" s="90"/>
    </row>
    <row r="4" ht="15" customHeight="1">
      <c r="O4" s="90"/>
    </row>
    <row r="5" ht="4.5" customHeight="1" thickBot="1">
      <c r="O5" s="90"/>
    </row>
    <row r="6" spans="2:15" ht="40.5" customHeight="1" thickBot="1" thickTop="1">
      <c r="B6" s="119" t="s">
        <v>36</v>
      </c>
      <c r="C6" s="120"/>
      <c r="D6" s="120"/>
      <c r="E6" s="120"/>
      <c r="F6" s="120"/>
      <c r="G6" s="120"/>
      <c r="H6" s="120"/>
      <c r="I6" s="120"/>
      <c r="J6" s="120"/>
      <c r="K6" s="120"/>
      <c r="L6" s="120"/>
      <c r="M6" s="120"/>
      <c r="N6" s="121"/>
      <c r="O6" s="93"/>
    </row>
    <row r="7" spans="4:15" ht="4.5" customHeight="1" thickTop="1">
      <c r="D7" s="69"/>
      <c r="E7" s="69"/>
      <c r="F7" s="69"/>
      <c r="G7" s="69"/>
      <c r="H7" s="69"/>
      <c r="I7" s="69"/>
      <c r="J7" s="69"/>
      <c r="K7" s="69"/>
      <c r="L7" s="69"/>
      <c r="M7" s="69"/>
      <c r="N7" s="4"/>
      <c r="O7" s="93"/>
    </row>
    <row r="8" spans="2:15" ht="27" customHeight="1">
      <c r="B8" s="116" t="s">
        <v>19</v>
      </c>
      <c r="C8" s="117"/>
      <c r="D8" s="117"/>
      <c r="E8" s="117"/>
      <c r="F8" s="117"/>
      <c r="G8" s="117"/>
      <c r="H8" s="117"/>
      <c r="I8" s="118"/>
      <c r="O8" s="90"/>
    </row>
    <row r="9" spans="2:15" s="5" customFormat="1" ht="27" customHeight="1">
      <c r="B9" s="105"/>
      <c r="C9" s="110" t="s">
        <v>0</v>
      </c>
      <c r="D9" s="110"/>
      <c r="E9" s="110"/>
      <c r="F9" s="110"/>
      <c r="G9" s="109" t="str">
        <f>"１，０００分の 　"&amp;(1!C2)*1000</f>
        <v>１，０００分の 　97.4</v>
      </c>
      <c r="H9" s="6"/>
      <c r="I9" s="7"/>
      <c r="O9" s="94"/>
    </row>
    <row r="10" spans="2:15" s="5" customFormat="1" ht="27" customHeight="1">
      <c r="B10" s="104"/>
      <c r="C10" s="111" t="s">
        <v>11</v>
      </c>
      <c r="D10" s="111"/>
      <c r="E10" s="111"/>
      <c r="F10" s="111"/>
      <c r="G10" s="108" t="str">
        <f>"１，０００分の 　"&amp;(1!D2)*1000</f>
        <v>１，０００分の 　18</v>
      </c>
      <c r="H10" s="8"/>
      <c r="I10" s="9"/>
      <c r="O10" s="94"/>
    </row>
    <row r="11" spans="2:15" s="5" customFormat="1" ht="27" customHeight="1">
      <c r="B11" s="103"/>
      <c r="C11" s="112" t="s">
        <v>12</v>
      </c>
      <c r="D11" s="112"/>
      <c r="E11" s="112"/>
      <c r="F11" s="112"/>
      <c r="G11" s="106" t="str">
        <f>"１，０００分の 　"&amp;(1!E2)*1000</f>
        <v>１，０００分の 　183</v>
      </c>
      <c r="H11" s="10"/>
      <c r="I11" s="11"/>
      <c r="O11" s="94"/>
    </row>
    <row r="12" spans="4:15" ht="16.5" customHeight="1">
      <c r="D12" s="36" t="s">
        <v>13</v>
      </c>
      <c r="F12" s="12"/>
      <c r="L12" s="13"/>
      <c r="O12" s="90"/>
    </row>
    <row r="13" spans="2:15" ht="19.5" customHeight="1">
      <c r="B13" s="115" t="s">
        <v>18</v>
      </c>
      <c r="C13" s="115"/>
      <c r="D13" s="115"/>
      <c r="E13" s="115"/>
      <c r="F13" s="115"/>
      <c r="G13" s="115"/>
      <c r="H13" s="115"/>
      <c r="I13" s="115"/>
      <c r="J13" s="115"/>
      <c r="K13" s="115"/>
      <c r="L13" s="115"/>
      <c r="M13" s="115"/>
      <c r="N13" s="115"/>
      <c r="O13" s="95"/>
    </row>
    <row r="14" spans="2:15" ht="4.5" customHeight="1">
      <c r="B14" s="14"/>
      <c r="E14" s="12"/>
      <c r="O14" s="90"/>
    </row>
    <row r="15" spans="2:15" ht="26.25" customHeight="1">
      <c r="B15" s="14"/>
      <c r="D15" s="61" t="s">
        <v>23</v>
      </c>
      <c r="E15" s="124"/>
      <c r="F15" s="124"/>
      <c r="G15" s="124"/>
      <c r="H15" s="124"/>
      <c r="K15" s="61" t="s">
        <v>22</v>
      </c>
      <c r="L15" s="124"/>
      <c r="M15" s="124"/>
      <c r="N15" s="124"/>
      <c r="O15" s="96"/>
    </row>
    <row r="16" ht="13.5" customHeight="1" thickBot="1"/>
    <row r="17" spans="2:15" s="5" customFormat="1" ht="27.75" customHeight="1">
      <c r="B17" s="131" t="s">
        <v>16</v>
      </c>
      <c r="C17" s="132"/>
      <c r="D17" s="132"/>
      <c r="E17" s="132"/>
      <c r="F17" s="132"/>
      <c r="G17" s="132"/>
      <c r="H17" s="133"/>
      <c r="K17" s="125" t="s">
        <v>20</v>
      </c>
      <c r="L17" s="126"/>
      <c r="M17" s="126"/>
      <c r="N17" s="127"/>
      <c r="O17" s="86"/>
    </row>
    <row r="18" spans="2:15" ht="16.5" customHeight="1">
      <c r="B18" s="15"/>
      <c r="C18" s="16" t="s">
        <v>1</v>
      </c>
      <c r="D18" s="62"/>
      <c r="E18" s="16"/>
      <c r="F18" s="16"/>
      <c r="G18" s="17"/>
      <c r="H18" s="18"/>
      <c r="K18" s="128"/>
      <c r="L18" s="129"/>
      <c r="M18" s="129"/>
      <c r="N18" s="130"/>
      <c r="O18" s="86"/>
    </row>
    <row r="19" spans="2:15" ht="18.75" customHeight="1">
      <c r="B19" s="19"/>
      <c r="D19" s="54" t="s">
        <v>2</v>
      </c>
      <c r="E19" s="20"/>
      <c r="F19" s="20"/>
      <c r="G19" s="21"/>
      <c r="H19" s="22"/>
      <c r="K19" s="37"/>
      <c r="L19" s="38"/>
      <c r="M19" s="38"/>
      <c r="N19" s="39"/>
      <c r="O19" s="87"/>
    </row>
    <row r="20" spans="2:15" ht="26.25" customHeight="1" thickBot="1">
      <c r="B20" s="19"/>
      <c r="C20" s="20"/>
      <c r="D20" s="47">
        <f>IF($L$22=0,"",1!$H$6)</f>
      </c>
      <c r="E20" s="53" t="s">
        <v>5</v>
      </c>
      <c r="F20" s="54" t="s">
        <v>6</v>
      </c>
      <c r="G20" s="48">
        <f>IF($L$22=0,"",D20*12)</f>
      </c>
      <c r="H20" s="55" t="s">
        <v>7</v>
      </c>
      <c r="J20" s="24"/>
      <c r="K20" s="60" t="s">
        <v>21</v>
      </c>
      <c r="L20" s="52"/>
      <c r="M20" s="59" t="s">
        <v>17</v>
      </c>
      <c r="N20" s="39"/>
      <c r="O20" s="87"/>
    </row>
    <row r="21" spans="2:15" ht="18.75" customHeight="1" thickTop="1">
      <c r="B21" s="19"/>
      <c r="D21" s="54" t="s">
        <v>3</v>
      </c>
      <c r="E21" s="21"/>
      <c r="F21" s="20"/>
      <c r="G21" s="25"/>
      <c r="H21" s="22"/>
      <c r="J21" s="24"/>
      <c r="K21" s="37"/>
      <c r="L21" s="38"/>
      <c r="M21" s="38"/>
      <c r="N21" s="39"/>
      <c r="O21" s="87"/>
    </row>
    <row r="22" spans="2:15" ht="26.25" customHeight="1" thickBot="1">
      <c r="B22" s="19"/>
      <c r="C22" s="20"/>
      <c r="D22" s="47">
        <f>IF($L$22=0,"",IF(AND($L$20&gt;=40,$L$20&lt;=64),1!$I$6,0))</f>
      </c>
      <c r="E22" s="53" t="s">
        <v>5</v>
      </c>
      <c r="F22" s="54" t="s">
        <v>6</v>
      </c>
      <c r="G22" s="48">
        <f>IF($L$22=0,"",D22*12)</f>
      </c>
      <c r="H22" s="55" t="s">
        <v>7</v>
      </c>
      <c r="J22" s="24"/>
      <c r="K22" s="60" t="s">
        <v>10</v>
      </c>
      <c r="L22" s="50"/>
      <c r="M22" s="59" t="s">
        <v>7</v>
      </c>
      <c r="N22" s="39"/>
      <c r="O22" s="87"/>
    </row>
    <row r="23" spans="2:15" ht="18.75" customHeight="1" thickTop="1">
      <c r="B23" s="19"/>
      <c r="D23" s="54" t="s">
        <v>4</v>
      </c>
      <c r="E23" s="21"/>
      <c r="F23" s="20"/>
      <c r="G23" s="25"/>
      <c r="H23" s="22"/>
      <c r="J23" s="24"/>
      <c r="K23" s="66" t="s">
        <v>32</v>
      </c>
      <c r="L23" s="38"/>
      <c r="M23" s="38"/>
      <c r="N23" s="39"/>
      <c r="O23" s="87"/>
    </row>
    <row r="24" spans="2:15" ht="26.25" customHeight="1" thickBot="1">
      <c r="B24" s="19"/>
      <c r="C24" s="20"/>
      <c r="D24" s="47">
        <f>IF($L$22=0,"",IF($L$20&lt;70,1!$J$6,0))</f>
      </c>
      <c r="E24" s="53" t="s">
        <v>5</v>
      </c>
      <c r="F24" s="54" t="s">
        <v>6</v>
      </c>
      <c r="G24" s="48">
        <f>IF($L$22=0,"",D24*12)</f>
      </c>
      <c r="H24" s="55" t="s">
        <v>7</v>
      </c>
      <c r="J24" s="24"/>
      <c r="K24" s="60" t="s">
        <v>15</v>
      </c>
      <c r="L24" s="50"/>
      <c r="M24" s="59" t="s">
        <v>7</v>
      </c>
      <c r="N24" s="39"/>
      <c r="O24" s="87"/>
    </row>
    <row r="25" spans="2:15" ht="18.75" customHeight="1" thickBot="1" thickTop="1">
      <c r="B25" s="19"/>
      <c r="D25" s="26"/>
      <c r="E25" s="20"/>
      <c r="F25" s="20"/>
      <c r="G25" s="25"/>
      <c r="H25" s="22"/>
      <c r="J25" s="23"/>
      <c r="K25" s="40"/>
      <c r="L25" s="41"/>
      <c r="M25" s="41"/>
      <c r="N25" s="42"/>
      <c r="O25" s="87"/>
    </row>
    <row r="26" spans="2:15" ht="26.25" customHeight="1">
      <c r="B26" s="19"/>
      <c r="C26" s="27"/>
      <c r="D26" s="58" t="s">
        <v>14</v>
      </c>
      <c r="F26" s="20"/>
      <c r="G26" s="49">
        <f>IF($L$22=0,"",SUM($D$20,$D$22,$D$24))</f>
      </c>
      <c r="H26" s="56" t="s">
        <v>7</v>
      </c>
      <c r="K26" s="64"/>
      <c r="L26" s="113"/>
      <c r="M26" s="113"/>
      <c r="N26" s="113"/>
      <c r="O26" s="88"/>
    </row>
    <row r="27" spans="2:15" ht="22.5" customHeight="1">
      <c r="B27" s="19"/>
      <c r="C27" s="20" t="s">
        <v>8</v>
      </c>
      <c r="D27" s="20"/>
      <c r="E27" s="20"/>
      <c r="F27" s="20"/>
      <c r="G27" s="25"/>
      <c r="H27" s="22"/>
      <c r="K27" s="65"/>
      <c r="L27" s="114"/>
      <c r="M27" s="114"/>
      <c r="N27" s="114"/>
      <c r="O27" s="88"/>
    </row>
    <row r="28" spans="2:15" ht="26.25" customHeight="1" thickBot="1">
      <c r="B28" s="19"/>
      <c r="D28" s="54" t="s">
        <v>2</v>
      </c>
      <c r="E28" s="20"/>
      <c r="F28" s="20"/>
      <c r="G28" s="48">
        <f>IF($L$24="","",IF($L$24&lt;=1!C56,ROUND(ROUND($L$24,-3)*1!C2/2,0),""))</f>
      </c>
      <c r="H28" s="55" t="s">
        <v>7</v>
      </c>
      <c r="J28" s="28"/>
      <c r="L28" s="67"/>
      <c r="M28" s="67"/>
      <c r="N28" s="67"/>
      <c r="O28" s="89"/>
    </row>
    <row r="29" spans="2:15" ht="26.25" customHeight="1" thickBot="1" thickTop="1">
      <c r="B29" s="19"/>
      <c r="D29" s="54" t="s">
        <v>3</v>
      </c>
      <c r="E29" s="20"/>
      <c r="F29" s="20"/>
      <c r="G29" s="48">
        <f>IF($L$24="","",IF(AND($L$20&gt;=40,$L$20&lt;=64),IF($L$24&lt;=1!C56,ROUND(ROUND($L$24,-3)*1!D2/2,0),"0"),0))</f>
      </c>
      <c r="H29" s="55" t="s">
        <v>7</v>
      </c>
      <c r="J29" s="28"/>
      <c r="O29" s="90"/>
    </row>
    <row r="30" spans="2:15" ht="26.25" customHeight="1" thickBot="1" thickTop="1">
      <c r="B30" s="19"/>
      <c r="D30" s="54" t="s">
        <v>4</v>
      </c>
      <c r="E30" s="20"/>
      <c r="F30" s="20"/>
      <c r="G30" s="48">
        <f>IF($L$24="","",IF($L$24&lt;=1!C56,ROUND(ROUND($L$24,-3)*1!E2/2,0),""))</f>
      </c>
      <c r="H30" s="55" t="s">
        <v>7</v>
      </c>
      <c r="J30" s="28"/>
      <c r="K30" s="44"/>
      <c r="L30" s="44"/>
      <c r="M30" s="44"/>
      <c r="N30" s="44"/>
      <c r="O30" s="91"/>
    </row>
    <row r="31" spans="2:15" ht="12.75" customHeight="1" thickTop="1">
      <c r="B31" s="19"/>
      <c r="C31" s="20"/>
      <c r="D31" s="20"/>
      <c r="E31" s="20"/>
      <c r="F31" s="20"/>
      <c r="G31" s="25"/>
      <c r="H31" s="22"/>
      <c r="K31" s="44"/>
      <c r="L31" s="44"/>
      <c r="M31" s="44"/>
      <c r="N31" s="44"/>
      <c r="O31" s="91"/>
    </row>
    <row r="32" spans="2:15" s="30" customFormat="1" ht="26.25" customHeight="1">
      <c r="B32" s="29"/>
      <c r="D32" s="58" t="s">
        <v>9</v>
      </c>
      <c r="E32" s="27"/>
      <c r="F32" s="27"/>
      <c r="G32" s="51">
        <f>IF($L$22=0,"",SUM(G20,G22,G24,G28,G29,G30))</f>
      </c>
      <c r="H32" s="57" t="s">
        <v>7</v>
      </c>
      <c r="K32" s="45"/>
      <c r="L32" s="45"/>
      <c r="M32" s="45"/>
      <c r="N32" s="45"/>
      <c r="O32" s="92"/>
    </row>
    <row r="33" spans="2:15" ht="17.25" customHeight="1">
      <c r="B33" s="31"/>
      <c r="C33" s="32"/>
      <c r="D33" s="32"/>
      <c r="E33" s="32"/>
      <c r="F33" s="32"/>
      <c r="G33" s="32"/>
      <c r="H33" s="33"/>
      <c r="K33" s="44"/>
      <c r="L33" s="44"/>
      <c r="M33" s="44"/>
      <c r="N33" s="44"/>
      <c r="O33" s="91"/>
    </row>
    <row r="34" spans="7:15" ht="12" customHeight="1">
      <c r="G34" s="34"/>
      <c r="H34" s="63" t="s">
        <v>24</v>
      </c>
      <c r="K34" s="44"/>
      <c r="L34" s="44"/>
      <c r="M34" s="46"/>
      <c r="N34" s="44"/>
      <c r="O34" s="91"/>
    </row>
    <row r="35" spans="7:15" ht="12" customHeight="1">
      <c r="G35" s="34"/>
      <c r="H35" s="63"/>
      <c r="K35" s="44"/>
      <c r="L35" s="44"/>
      <c r="M35" s="46"/>
      <c r="N35" s="44"/>
      <c r="O35" s="91"/>
    </row>
    <row r="36" spans="2:16" ht="14.25" customHeight="1">
      <c r="B36" s="35"/>
      <c r="C36" s="68" t="s">
        <v>33</v>
      </c>
      <c r="D36" s="122" t="s">
        <v>35</v>
      </c>
      <c r="E36" s="123"/>
      <c r="F36" s="123"/>
      <c r="G36" s="123"/>
      <c r="H36" s="123"/>
      <c r="I36" s="23"/>
      <c r="J36" s="23"/>
      <c r="K36" s="23"/>
      <c r="L36" s="23"/>
      <c r="M36" s="23"/>
      <c r="N36" s="23"/>
      <c r="O36" s="87"/>
      <c r="P36" s="23"/>
    </row>
    <row r="37" spans="3:16" ht="60" customHeight="1">
      <c r="C37" s="43"/>
      <c r="D37" s="123"/>
      <c r="E37" s="123"/>
      <c r="F37" s="123"/>
      <c r="G37" s="123"/>
      <c r="H37" s="123"/>
      <c r="I37" s="45"/>
      <c r="J37" s="85"/>
      <c r="K37" s="45"/>
      <c r="L37" s="45"/>
      <c r="M37" s="45"/>
      <c r="N37" s="45"/>
      <c r="O37" s="92"/>
      <c r="P37" s="23"/>
    </row>
    <row r="38" ht="13.5">
      <c r="O38" s="90"/>
    </row>
  </sheetData>
  <sheetProtection password="C69E" sheet="1" objects="1"/>
  <mergeCells count="12">
    <mergeCell ref="B6:N6"/>
    <mergeCell ref="D36:H37"/>
    <mergeCell ref="E15:H15"/>
    <mergeCell ref="L15:N15"/>
    <mergeCell ref="K17:N18"/>
    <mergeCell ref="B17:H17"/>
    <mergeCell ref="C9:F9"/>
    <mergeCell ref="C10:F10"/>
    <mergeCell ref="C11:F11"/>
    <mergeCell ref="L26:N27"/>
    <mergeCell ref="B13:N13"/>
    <mergeCell ref="B8:I8"/>
  </mergeCells>
  <printOptions/>
  <pageMargins left="0.1968503937007874" right="0.2362204724409449" top="0.3937007874015748" bottom="0.5118110236220472"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ホップステップ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社会保険料算出ソフト 岩手県版</dc:title>
  <dc:subject/>
  <dc:creator>ホップステップ</dc:creator>
  <cp:keywords/>
  <dc:description>令和3年度3月　改正
令和2年度9月　改正
令和2年度3月　改正
平成31年度3月　改正
平成30年度9月　改正
平成30年度3月　改正
平成29年度9月　改正
平成29年度3月　改正
平成28年度9月　改正
平成28年度3月　改正
平成27年度　改正
平成26年度　改正
平成25年度　改正
平成24年度　改正
平成23年度　改正
平成22年度　改正
平成21年度　改正
平成20年度　改正
平成18年度　改正
平成17年度　改正</dc:description>
  <cp:lastModifiedBy>eisaku</cp:lastModifiedBy>
  <cp:lastPrinted>2020-09-27T03:59:59Z</cp:lastPrinted>
  <dcterms:created xsi:type="dcterms:W3CDTF">2003-03-26T02:22:08Z</dcterms:created>
  <dcterms:modified xsi:type="dcterms:W3CDTF">2021-03-01T13:54:40Z</dcterms:modified>
  <cp:category/>
  <cp:version/>
  <cp:contentType/>
  <cp:contentStatus/>
  <cp:revision>1</cp:revision>
</cp:coreProperties>
</file>